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6.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600" yWindow="105" windowWidth="11595" windowHeight="8700" firstSheet="1" activeTab="7"/>
  </bookViews>
  <sheets>
    <sheet name="CALC1" sheetId="1" state="hidden" r:id="rId1"/>
    <sheet name="INI" sheetId="2" r:id="rId2"/>
    <sheet name="1" sheetId="3" r:id="rId3"/>
    <sheet name="2" sheetId="4" r:id="rId4"/>
    <sheet name="CALC2" sheetId="5" state="hidden" r:id="rId5"/>
    <sheet name="3" sheetId="6" r:id="rId6"/>
    <sheet name="CALC3" sheetId="7" state="hidden" r:id="rId7"/>
    <sheet name="4" sheetId="8" r:id="rId8"/>
    <sheet name="info" sheetId="9" r:id="rId9"/>
  </sheets>
  <definedNames>
    <definedName name="_xlnm.Print_Area" localSheetId="2">'1'!$B$2:$Q$40</definedName>
    <definedName name="_xlnm.Print_Area" localSheetId="3">'2'!$B$2:$Q$38</definedName>
    <definedName name="_xlnm.Print_Area" localSheetId="5">'3'!$B$2:$Q$38</definedName>
    <definedName name="_xlnm.Print_Area" localSheetId="7">'4'!$B$2:$Q$35</definedName>
    <definedName name="_xlnm.Print_Area" localSheetId="0">'CALC1'!$G$7:$P$7</definedName>
    <definedName name="_xlnm.Print_Area" localSheetId="4">'CALC2'!$G$7:$P$7</definedName>
    <definedName name="_xlnm.Print_Area" localSheetId="6">'CALC3'!$G$7:$P$7</definedName>
    <definedName name="_xlnm.Print_Area" localSheetId="8">'info'!$C$3:$P$60</definedName>
    <definedName name="_xlnm.Print_Area" localSheetId="1">'INI'!$B$6:$R$24</definedName>
    <definedName name="asistencial">'info'!#REF!</definedName>
    <definedName name="cantidad">'info'!#REF!</definedName>
    <definedName name="complementos">'info'!$A$101:$A$137</definedName>
    <definedName name="DEDUCCIONES" localSheetId="4">'CALC2'!$A$75:$A$100</definedName>
    <definedName name="DEDUCCIONES" localSheetId="6">'CALC3'!#REF!</definedName>
    <definedName name="DEDUCCIONES">'CALC1'!$A$75:$A$100</definedName>
    <definedName name="deducciones2" localSheetId="4">'CALC2'!#REF!</definedName>
    <definedName name="deducciones2" localSheetId="6">'CALC3'!#REF!</definedName>
    <definedName name="deducciones2">'CALC1'!$A$264:$A$301</definedName>
    <definedName name="ejemplo">'info'!$A$1:$A$2</definedName>
    <definedName name="EXTRASALARIALES" localSheetId="4">'CALC2'!$A$52:$A$79</definedName>
    <definedName name="EXTRASALARIALES" localSheetId="6">'CALC3'!#REF!</definedName>
    <definedName name="EXTRASALARIALES">'CALC1'!$A$52:$A$79</definedName>
    <definedName name="forma">'info'!$K$586:$K$587</definedName>
    <definedName name="forma2">'info'!$K$591:$K$593</definedName>
    <definedName name="IMPORTES">#REF!</definedName>
    <definedName name="info1" localSheetId="4">'CALC2'!#REF!</definedName>
    <definedName name="info1" localSheetId="6">'CALC3'!#REF!</definedName>
    <definedName name="info1">'CALC1'!$A$186:$A$221</definedName>
    <definedName name="INFOGRAL">'info'!$A$3:$A$91</definedName>
    <definedName name="IRPF" localSheetId="4">'CALC2'!$A$101:$A$128</definedName>
    <definedName name="IRPF" localSheetId="6">'CALC3'!#REF!</definedName>
    <definedName name="IRPF">'CALC1'!$A$101:$A$128</definedName>
    <definedName name="irpf2" localSheetId="4">'CALC2'!#REF!</definedName>
    <definedName name="irpf2" localSheetId="6">'CALC3'!#REF!</definedName>
    <definedName name="irpf2">'CALC1'!$A$307:$A$335</definedName>
    <definedName name="nosalarial">'info'!#REF!</definedName>
    <definedName name="numpaga">'info'!$K$578:$K$581</definedName>
    <definedName name="numpagas">#REF!</definedName>
    <definedName name="paga1">#REF!</definedName>
    <definedName name="paga2">#REF!</definedName>
    <definedName name="paga3">#REF!</definedName>
    <definedName name="paga4">#REF!</definedName>
    <definedName name="PAGAS">#REF!</definedName>
    <definedName name="PAGAS1" localSheetId="4">'CALC2'!$A$36:$A$61</definedName>
    <definedName name="PAGAS1" localSheetId="6">'CALC3'!#REF!</definedName>
    <definedName name="PAGAS1">'CALC1'!$A$36:$A$61</definedName>
    <definedName name="PAGASEXTRA" localSheetId="4">'CALC2'!$A$131:$A$153</definedName>
    <definedName name="PAGASEXTRA" localSheetId="6">'CALC3'!$A$18:$A$35</definedName>
    <definedName name="PAGASEXTRA">'CALC1'!$A$131:$A$153</definedName>
    <definedName name="PARTE1">'info'!$A$260:$A$371</definedName>
    <definedName name="percepcion">'info'!$K$567:$K$571</definedName>
    <definedName name="personal">'info'!#REF!</definedName>
    <definedName name="prorrateo2" localSheetId="4">'CALC2'!#REF!</definedName>
    <definedName name="prorrateo2" localSheetId="6">'CALC3'!#REF!</definedName>
    <definedName name="prorrateo2">'CALC1'!$A$221:$A$256</definedName>
    <definedName name="puesto">'info'!#REF!</definedName>
    <definedName name="SABERMAS">'info'!$A$345:$A$385</definedName>
    <definedName name="salariales">'info'!#REF!</definedName>
    <definedName name="salariales2">'info'!#REF!</definedName>
    <definedName name="salario">#REF!</definedName>
    <definedName name="salariobase">'info'!#REF!</definedName>
    <definedName name="SALARIOS" localSheetId="4">'CALC2'!$A$16:$A$44</definedName>
    <definedName name="SALARIOS" localSheetId="6">'CALC3'!$A$16:$A$17</definedName>
    <definedName name="SALARIOS">'CALC1'!$A$16:$A$44</definedName>
    <definedName name="SINO">#REF!</definedName>
    <definedName name="SISI">'info'!$H$560:$H$561</definedName>
    <definedName name="superior">'info'!#REF!</definedName>
  </definedNames>
  <calcPr fullCalcOnLoad="1"/>
</workbook>
</file>

<file path=xl/comments1.xml><?xml version="1.0" encoding="utf-8"?>
<comments xmlns="http://schemas.openxmlformats.org/spreadsheetml/2006/main">
  <authors>
    <author>Anton M Dunyo Esteve</author>
  </authors>
  <commentList>
    <comment ref="L10" authorId="0">
      <text>
        <r>
          <rPr>
            <b/>
            <sz val="8"/>
            <color indexed="10"/>
            <rFont val="Tahoma"/>
            <family val="2"/>
          </rPr>
          <t xml:space="preserve"> OPCIONAL:</t>
        </r>
        <r>
          <rPr>
            <b/>
            <sz val="8"/>
            <rFont val="Tahoma"/>
            <family val="0"/>
          </rPr>
          <t xml:space="preserve">
 </t>
        </r>
        <r>
          <rPr>
            <sz val="8"/>
            <rFont val="Tahoma"/>
            <family val="2"/>
          </rPr>
          <t>Sólo es interesante en caso de pago mediante transferencia bancaria.</t>
        </r>
      </text>
    </comment>
  </commentList>
</comments>
</file>

<file path=xl/sharedStrings.xml><?xml version="1.0" encoding="utf-8"?>
<sst xmlns="http://schemas.openxmlformats.org/spreadsheetml/2006/main" count="557" uniqueCount="321">
  <si>
    <t>CÁLCULO PARTE 1</t>
  </si>
  <si>
    <r>
      <t xml:space="preserve">CÁLCULO DE LA </t>
    </r>
    <r>
      <rPr>
        <b/>
        <sz val="20"/>
        <color indexed="13"/>
        <rFont val="Verdana"/>
        <family val="2"/>
      </rPr>
      <t>PARTE PROPORCIONAL</t>
    </r>
    <r>
      <rPr>
        <b/>
        <sz val="20"/>
        <color indexed="9"/>
        <rFont val="Verdana"/>
        <family val="2"/>
      </rPr>
      <t xml:space="preserve"> DEL SALARIO</t>
    </r>
  </si>
  <si>
    <t>CALCULO PARTE 2</t>
  </si>
  <si>
    <t>Otros</t>
  </si>
  <si>
    <t>tres</t>
  </si>
  <si>
    <t>cuatro</t>
  </si>
  <si>
    <t>cinco</t>
  </si>
  <si>
    <t>3ª Parte</t>
  </si>
  <si>
    <r>
      <t xml:space="preserve">   Cálculo de la base sujeta a retención</t>
    </r>
    <r>
      <rPr>
        <sz val="9"/>
        <color indexed="9"/>
        <rFont val="Arial"/>
        <family val="2"/>
      </rPr>
      <t xml:space="preserve"> -</t>
    </r>
    <r>
      <rPr>
        <b/>
        <sz val="9"/>
        <color indexed="13"/>
        <rFont val="Arial"/>
        <family val="2"/>
      </rPr>
      <t xml:space="preserve"> I.R.P.F.</t>
    </r>
  </si>
  <si>
    <t xml:space="preserve">   Por estas razones:</t>
  </si>
  <si>
    <r>
      <t xml:space="preserve">    </t>
    </r>
    <r>
      <rPr>
        <b/>
        <sz val="9"/>
        <rFont val="Arial"/>
        <family val="2"/>
      </rPr>
      <t xml:space="preserve">1º La hoja calcula el importe-base </t>
    </r>
    <r>
      <rPr>
        <sz val="9"/>
        <rFont val="Arial"/>
        <family val="2"/>
      </rPr>
      <t>(base sujeta a retención IRPF) sobre la que se realizarán los cálculos</t>
    </r>
    <r>
      <rPr>
        <b/>
        <sz val="9"/>
        <rFont val="Arial"/>
        <family val="2"/>
      </rPr>
      <t>.</t>
    </r>
  </si>
  <si>
    <r>
      <t xml:space="preserve">   </t>
    </r>
    <r>
      <rPr>
        <b/>
        <sz val="9"/>
        <rFont val="Arial"/>
        <family val="2"/>
      </rPr>
      <t xml:space="preserve"> 2º Te pide confirmación de que dicho cálculo es correcto</t>
    </r>
    <r>
      <rPr>
        <b/>
        <sz val="9"/>
        <rFont val="Arial"/>
        <family val="2"/>
      </rPr>
      <t>.</t>
    </r>
  </si>
  <si>
    <t>sisi</t>
  </si>
  <si>
    <t>Está dividida en 4 partes:</t>
  </si>
  <si>
    <r>
      <t>4ª Cálculos con/de pagas extraordinarias</t>
    </r>
    <r>
      <rPr>
        <sz val="9"/>
        <rFont val="Arial"/>
        <family val="2"/>
      </rPr>
      <t xml:space="preserve"> (prorrateo a efectos de cotización y cálculo de la paga extra)</t>
    </r>
  </si>
  <si>
    <r>
      <t>3ª Deducciones</t>
    </r>
    <r>
      <rPr>
        <sz val="9"/>
        <rFont val="Arial"/>
        <family val="2"/>
      </rPr>
      <t xml:space="preserve"> (cantidades a descontar de la nómina)</t>
    </r>
  </si>
  <si>
    <t xml:space="preserve">          los contenidos, siempre puedes acceder a él mediante las pestañas (azul) o los links.</t>
  </si>
  <si>
    <t xml:space="preserve">          pero si quieres ahorrarte situaciones desagradables: consulta la ley vigente y el convenio colectivo antes de hacerlo.</t>
  </si>
  <si>
    <t>DÍAS</t>
  </si>
  <si>
    <t>SI</t>
  </si>
  <si>
    <t>NO</t>
  </si>
  <si>
    <t>SINO</t>
  </si>
  <si>
    <t>Salario Base</t>
  </si>
  <si>
    <t>Número</t>
  </si>
  <si>
    <t>Concepto</t>
  </si>
  <si>
    <t>Importe</t>
  </si>
  <si>
    <t>TOTAL</t>
  </si>
  <si>
    <t>Antigüedad</t>
  </si>
  <si>
    <t>Idiomas</t>
  </si>
  <si>
    <t xml:space="preserve">    ¿Cómo funciona esta hoja?</t>
  </si>
  <si>
    <t>Comisiones</t>
  </si>
  <si>
    <t>Fecha ANTIGÜEDAD</t>
  </si>
  <si>
    <t xml:space="preserve">Período de liquidación                                      - DESDE </t>
  </si>
  <si>
    <t>HASTA</t>
  </si>
  <si>
    <t>Total DÍAS</t>
  </si>
  <si>
    <t>meses</t>
  </si>
  <si>
    <t>años</t>
  </si>
  <si>
    <t>¿PE?</t>
  </si>
  <si>
    <t>Primas</t>
  </si>
  <si>
    <t>A</t>
  </si>
  <si>
    <t>B</t>
  </si>
  <si>
    <t>C</t>
  </si>
  <si>
    <t>Normales</t>
  </si>
  <si>
    <t>Tipo</t>
  </si>
  <si>
    <t>Precio por Hora</t>
  </si>
  <si>
    <t>Mensualmente</t>
  </si>
  <si>
    <t>1 paga anual</t>
  </si>
  <si>
    <t>2 pagas anuales</t>
  </si>
  <si>
    <t>3 pagas anuales</t>
  </si>
  <si>
    <t>4 pagas anuales</t>
  </si>
  <si>
    <t>NÚMERO DE PAGAS</t>
  </si>
  <si>
    <t>numpaga</t>
  </si>
  <si>
    <t xml:space="preserve">Importe </t>
  </si>
  <si>
    <t>Paga</t>
  </si>
  <si>
    <t>PAGA</t>
  </si>
  <si>
    <t>Importe FINAL</t>
  </si>
  <si>
    <t>Calcular e incluir en la hoja</t>
  </si>
  <si>
    <t>Otro Importe</t>
  </si>
  <si>
    <r>
      <t>Fecha</t>
    </r>
    <r>
      <rPr>
        <b/>
        <sz val="9"/>
        <color indexed="9"/>
        <rFont val="Arial"/>
        <family val="2"/>
      </rPr>
      <t xml:space="preserve"> de pago</t>
    </r>
  </si>
  <si>
    <r>
      <t>Forma</t>
    </r>
    <r>
      <rPr>
        <b/>
        <sz val="9"/>
        <color indexed="9"/>
        <rFont val="Arial"/>
        <family val="2"/>
      </rPr>
      <t xml:space="preserve"> de pago</t>
    </r>
  </si>
  <si>
    <t>forma</t>
  </si>
  <si>
    <t>Otros días</t>
  </si>
  <si>
    <t>Días (Final)</t>
  </si>
  <si>
    <t>Otro Total</t>
  </si>
  <si>
    <t>semestral</t>
  </si>
  <si>
    <t>mensual</t>
  </si>
  <si>
    <t>diaria</t>
  </si>
  <si>
    <t>FORMA DE CÁLCULO</t>
  </si>
  <si>
    <t>SEMESTRAL</t>
  </si>
  <si>
    <t>ANUAL remuneración diaria</t>
  </si>
  <si>
    <t>ANUAL remuneración mensual</t>
  </si>
  <si>
    <t>forma2</t>
  </si>
  <si>
    <t xml:space="preserve">CÁLCULO IMPORTE </t>
  </si>
  <si>
    <t xml:space="preserve"> ◄ Importe base para el cálculo de las pagas</t>
  </si>
  <si>
    <t>Primera</t>
  </si>
  <si>
    <t>Segunda</t>
  </si>
  <si>
    <t>Tercera</t>
  </si>
  <si>
    <t>Cuarta</t>
  </si>
  <si>
    <t>OTRO Importe</t>
  </si>
  <si>
    <r>
      <t>Importe</t>
    </r>
    <r>
      <rPr>
        <sz val="9"/>
        <rFont val="Arial"/>
        <family val="2"/>
      </rPr>
      <t xml:space="preserve"> propuesto</t>
    </r>
  </si>
  <si>
    <t>Día</t>
  </si>
  <si>
    <t>Mes</t>
  </si>
  <si>
    <t>a la FECHA</t>
  </si>
  <si>
    <t>PRORRATEO 12m</t>
  </si>
  <si>
    <t xml:space="preserve"> ►   ►   ►</t>
  </si>
  <si>
    <t xml:space="preserve">PERCEPCIONES SALARIALES </t>
  </si>
  <si>
    <r>
      <t xml:space="preserve">Paga Extraordinaria - </t>
    </r>
    <r>
      <rPr>
        <b/>
        <sz val="9"/>
        <color indexed="13"/>
        <rFont val="Arial"/>
        <family val="2"/>
      </rPr>
      <t xml:space="preserve"> INCLUIR EN HOJA SALARIO</t>
    </r>
  </si>
  <si>
    <t xml:space="preserve">PERCEPCIONES NO SALARIALES </t>
  </si>
  <si>
    <t>Dietas</t>
  </si>
  <si>
    <t>DEDUCCIONES</t>
  </si>
  <si>
    <t>Salarios sujetos a cotización</t>
  </si>
  <si>
    <t>Prorrata pagas extraordinarias</t>
  </si>
  <si>
    <r>
      <t xml:space="preserve">Descuentos de </t>
    </r>
    <r>
      <rPr>
        <b/>
        <sz val="11"/>
        <color indexed="13"/>
        <rFont val="Arial"/>
        <family val="2"/>
      </rPr>
      <t>SEGURIDAD SOCIAL</t>
    </r>
  </si>
  <si>
    <t xml:space="preserve">    Complementos salariales</t>
  </si>
  <si>
    <t xml:space="preserve">    Horas extraordinarias</t>
  </si>
  <si>
    <r>
      <t xml:space="preserve">     Pagas extraordinarias -</t>
    </r>
    <r>
      <rPr>
        <b/>
        <sz val="9"/>
        <color indexed="13"/>
        <rFont val="Arial"/>
        <family val="2"/>
      </rPr>
      <t xml:space="preserve"> PRORRATEO</t>
    </r>
  </si>
  <si>
    <t>1.1</t>
  </si>
  <si>
    <t>1.2</t>
  </si>
  <si>
    <t>1.3</t>
  </si>
  <si>
    <t>1.4</t>
  </si>
  <si>
    <t>1.5</t>
  </si>
  <si>
    <t>1.6</t>
  </si>
  <si>
    <t>2.1</t>
  </si>
  <si>
    <t>2.2</t>
  </si>
  <si>
    <t>2.3</t>
  </si>
  <si>
    <t>2.4</t>
  </si>
  <si>
    <t>IRPF</t>
  </si>
  <si>
    <t>Propuesta</t>
  </si>
  <si>
    <t>3.1</t>
  </si>
  <si>
    <t>3.2</t>
  </si>
  <si>
    <t>3.3</t>
  </si>
  <si>
    <t>CONFIRMACIÓN</t>
  </si>
  <si>
    <t>Base cotización final</t>
  </si>
  <si>
    <t>◄</t>
  </si>
  <si>
    <t>%</t>
  </si>
  <si>
    <t>Base incapacidad temporal (si procede)</t>
  </si>
  <si>
    <t>Contingencias comunes</t>
  </si>
  <si>
    <t>Desempleo</t>
  </si>
  <si>
    <t>Formación Profesional</t>
  </si>
  <si>
    <t>Horas extraordinarias (otras)</t>
  </si>
  <si>
    <t>4.1</t>
  </si>
  <si>
    <t>Pagas prorrateadas</t>
  </si>
  <si>
    <t>Paga extraordinaria</t>
  </si>
  <si>
    <t>Indemnizaciones- Suplidos (señalados SI)</t>
  </si>
  <si>
    <t>Prest. Seguridad Social (señalados SI)</t>
  </si>
  <si>
    <t>Indemnizaciones (señalados SI)</t>
  </si>
  <si>
    <t>Otras percepciones (señalados SI)</t>
  </si>
  <si>
    <t>Base sujeta a retención final</t>
  </si>
  <si>
    <r>
      <t xml:space="preserve">TOTAL </t>
    </r>
    <r>
      <rPr>
        <sz val="9"/>
        <rFont val="Arial"/>
        <family val="2"/>
      </rPr>
      <t>(Propuesta)</t>
    </r>
  </si>
  <si>
    <t>4.2</t>
  </si>
  <si>
    <t>4.3</t>
  </si>
  <si>
    <t>4.4</t>
  </si>
  <si>
    <t>FÓRMULAS DE CÁLCULO Y AVISOS</t>
  </si>
  <si>
    <t>Control Calidad</t>
  </si>
  <si>
    <t xml:space="preserve"> ◄ Importe mensual (pagas prorrateadas a 12 meses)</t>
  </si>
  <si>
    <t xml:space="preserve"> ◄ Importe de la paga extraordinaria</t>
  </si>
  <si>
    <t>5.1</t>
  </si>
  <si>
    <t>5.2</t>
  </si>
  <si>
    <t>5.3</t>
  </si>
  <si>
    <r>
      <t xml:space="preserve">CÁLCULOS </t>
    </r>
    <r>
      <rPr>
        <b/>
        <sz val="11"/>
        <color indexed="13"/>
        <rFont val="Arial"/>
        <family val="2"/>
      </rPr>
      <t>PAGAS EXTRA</t>
    </r>
  </si>
  <si>
    <r>
      <t xml:space="preserve">Cálculo de la </t>
    </r>
    <r>
      <rPr>
        <b/>
        <sz val="10"/>
        <color indexed="13"/>
        <rFont val="Arial"/>
        <family val="2"/>
      </rPr>
      <t>BASE</t>
    </r>
  </si>
  <si>
    <r>
      <t>PRORRATEO</t>
    </r>
    <r>
      <rPr>
        <b/>
        <sz val="10"/>
        <color indexed="9"/>
        <rFont val="Arial"/>
        <family val="0"/>
      </rPr>
      <t xml:space="preserve"> en 12 meses</t>
    </r>
  </si>
  <si>
    <r>
      <t xml:space="preserve">Cálculo de la </t>
    </r>
    <r>
      <rPr>
        <b/>
        <sz val="10"/>
        <color indexed="13"/>
        <rFont val="Arial"/>
        <family val="2"/>
      </rPr>
      <t>PAGA EXTRAORDINARIA</t>
    </r>
  </si>
  <si>
    <r>
      <t xml:space="preserve">    Salarios en </t>
    </r>
    <r>
      <rPr>
        <b/>
        <sz val="9"/>
        <color indexed="13"/>
        <rFont val="Arial"/>
        <family val="2"/>
      </rPr>
      <t>ESPECIE</t>
    </r>
  </si>
  <si>
    <r>
      <t xml:space="preserve">    Indemnizaciones y </t>
    </r>
    <r>
      <rPr>
        <b/>
        <sz val="9"/>
        <color indexed="13"/>
        <rFont val="Arial"/>
        <family val="2"/>
      </rPr>
      <t>SUPLIDOS</t>
    </r>
  </si>
  <si>
    <r>
      <t xml:space="preserve">    Prestaciones e Indemn. </t>
    </r>
    <r>
      <rPr>
        <b/>
        <sz val="9"/>
        <color indexed="13"/>
        <rFont val="Arial"/>
        <family val="2"/>
      </rPr>
      <t>SEGURIDAD SOCIAL</t>
    </r>
  </si>
  <si>
    <r>
      <t xml:space="preserve">    INDEMNIZACIONES</t>
    </r>
    <r>
      <rPr>
        <b/>
        <sz val="9"/>
        <color indexed="9"/>
        <rFont val="Arial"/>
        <family val="0"/>
      </rPr>
      <t xml:space="preserve"> </t>
    </r>
    <r>
      <rPr>
        <sz val="9"/>
        <color indexed="9"/>
        <rFont val="Arial"/>
        <family val="2"/>
      </rPr>
      <t>(Traslados, despidos)</t>
    </r>
  </si>
  <si>
    <r>
      <t xml:space="preserve">    OTRAS PERCEPCIONES </t>
    </r>
    <r>
      <rPr>
        <b/>
        <sz val="9"/>
        <color indexed="9"/>
        <rFont val="Arial"/>
        <family val="2"/>
      </rPr>
      <t>no salariales</t>
    </r>
  </si>
  <si>
    <r>
      <t xml:space="preserve">   Base cotización</t>
    </r>
    <r>
      <rPr>
        <sz val="10"/>
        <color indexed="9"/>
        <rFont val="Arial"/>
        <family val="2"/>
      </rPr>
      <t xml:space="preserve"> -</t>
    </r>
    <r>
      <rPr>
        <b/>
        <sz val="10"/>
        <color indexed="13"/>
        <rFont val="Arial"/>
        <family val="2"/>
      </rPr>
      <t xml:space="preserve"> Contingencias Comunes</t>
    </r>
  </si>
  <si>
    <r>
      <t xml:space="preserve">   Base de cotización</t>
    </r>
    <r>
      <rPr>
        <sz val="9"/>
        <color indexed="9"/>
        <rFont val="Arial"/>
        <family val="2"/>
      </rPr>
      <t xml:space="preserve"> por</t>
    </r>
    <r>
      <rPr>
        <b/>
        <sz val="9"/>
        <color indexed="13"/>
        <rFont val="Arial"/>
        <family val="2"/>
      </rPr>
      <t xml:space="preserve"> CONTINGENCIAS COMUNES</t>
    </r>
  </si>
  <si>
    <r>
      <t xml:space="preserve">   Base cotización</t>
    </r>
    <r>
      <rPr>
        <sz val="10"/>
        <color indexed="9"/>
        <rFont val="Arial"/>
        <family val="2"/>
      </rPr>
      <t xml:space="preserve"> -</t>
    </r>
    <r>
      <rPr>
        <b/>
        <sz val="10"/>
        <color indexed="13"/>
        <rFont val="Arial"/>
        <family val="2"/>
      </rPr>
      <t xml:space="preserve"> Contingencias Profesionales (A.T.  y A.P.)</t>
    </r>
  </si>
  <si>
    <r>
      <t xml:space="preserve">   Descuentos de Seguridad Social - </t>
    </r>
    <r>
      <rPr>
        <b/>
        <sz val="9"/>
        <color indexed="13"/>
        <rFont val="Arial"/>
        <family val="2"/>
      </rPr>
      <t>%  A APLICAR</t>
    </r>
  </si>
  <si>
    <r>
      <t xml:space="preserve">   % RETENCIÓN </t>
    </r>
    <r>
      <rPr>
        <b/>
        <sz val="9"/>
        <color indexed="9"/>
        <rFont val="Arial"/>
        <family val="2"/>
      </rPr>
      <t>aplicable</t>
    </r>
  </si>
  <si>
    <r>
      <t xml:space="preserve">   ANTICIPOS </t>
    </r>
    <r>
      <rPr>
        <b/>
        <sz val="9"/>
        <color indexed="9"/>
        <rFont val="Arial"/>
        <family val="2"/>
      </rPr>
      <t>y cantidades a cuenta</t>
    </r>
  </si>
  <si>
    <t>SALARIOS</t>
  </si>
  <si>
    <t>PAGAS1</t>
  </si>
  <si>
    <t>EXTRASALARIALES</t>
  </si>
  <si>
    <t>INFORMACIÓN GENERAL</t>
  </si>
  <si>
    <t>Los datos que aquí incluyas se reflejarán en la hoja siguiente (recibo de salarios para imprimir)</t>
  </si>
  <si>
    <r>
      <t>1ª Datos del trabajador</t>
    </r>
    <r>
      <rPr>
        <sz val="9"/>
        <rFont val="Arial"/>
        <family val="2"/>
      </rPr>
      <t xml:space="preserve"> (los datos de la empresa deben indicarse en la hoja INI)</t>
    </r>
  </si>
  <si>
    <r>
      <t>●</t>
    </r>
    <r>
      <rPr>
        <sz val="8"/>
        <color indexed="8"/>
        <rFont val="Arial"/>
        <family val="2"/>
      </rPr>
      <t xml:space="preserve"> NO salariales o extrasalariales (no cotizan): suplidos, dietas, indemnizaciones, etc.</t>
    </r>
  </si>
  <si>
    <r>
      <t>●</t>
    </r>
    <r>
      <rPr>
        <sz val="8"/>
        <color indexed="8"/>
        <rFont val="Arial"/>
        <family val="2"/>
      </rPr>
      <t xml:space="preserve"> Salariales (cotizan): salarios, horas extra, pagas extra, pluses, comisiones, etc.</t>
    </r>
  </si>
  <si>
    <r>
      <t>2ª Devengos - percepciones</t>
    </r>
    <r>
      <rPr>
        <sz val="9"/>
        <rFont val="Arial"/>
        <family val="2"/>
      </rPr>
      <t xml:space="preserve"> (ingresos brutos del trabajador)</t>
    </r>
  </si>
  <si>
    <t>Esta hoja sirve para calcular - paso a paso - el recibo de salarios</t>
  </si>
  <si>
    <t xml:space="preserve">     Recomendaciones generales y cosas a tener en cuenta…</t>
  </si>
  <si>
    <r>
      <t xml:space="preserve">       </t>
    </r>
    <r>
      <rPr>
        <sz val="9"/>
        <rFont val="Verdana"/>
        <family val="2"/>
      </rPr>
      <t>●</t>
    </r>
    <r>
      <rPr>
        <sz val="9"/>
        <rFont val="Arial"/>
        <family val="0"/>
      </rPr>
      <t xml:space="preserve"> Si deseas saber más sobre lo que debes poner en la hoja de salarios, dispones de un ejemplo con explicaciones sobre.</t>
    </r>
  </si>
  <si>
    <r>
      <t xml:space="preserve">       </t>
    </r>
    <r>
      <rPr>
        <sz val="9"/>
        <rFont val="Verdana"/>
        <family val="2"/>
      </rPr>
      <t>●</t>
    </r>
    <r>
      <rPr>
        <sz val="9"/>
        <rFont val="Arial"/>
        <family val="0"/>
      </rPr>
      <t xml:space="preserve"> Las celdas donde debes puedes poner tus datos son las que tienen el fondo blanco, muchas veces incluyen datos a modo </t>
    </r>
  </si>
  <si>
    <r>
      <t xml:space="preserve">       </t>
    </r>
    <r>
      <rPr>
        <sz val="9"/>
        <rFont val="Verdana"/>
        <family val="2"/>
      </rPr>
      <t>●</t>
    </r>
    <r>
      <rPr>
        <sz val="9"/>
        <rFont val="Arial"/>
        <family val="0"/>
      </rPr>
      <t xml:space="preserve"> Para moverte por la hoja es recomendable usar los links que aparecen en la parte superior </t>
    </r>
  </si>
  <si>
    <t xml:space="preserve">          te será especialmente útil el símbolo                  que te permite volver al inicio desde cualquier punto.</t>
  </si>
  <si>
    <t>info1</t>
  </si>
  <si>
    <r>
      <t xml:space="preserve">       </t>
    </r>
    <r>
      <rPr>
        <sz val="9"/>
        <rFont val="Verdana"/>
        <family val="2"/>
      </rPr>
      <t>●</t>
    </r>
    <r>
      <rPr>
        <sz val="9"/>
        <rFont val="Arial"/>
        <family val="0"/>
      </rPr>
      <t xml:space="preserve"> Muchas cabeceras de celda incluyen explicaciones y comentarios que pueden serte de utilidad, para visualizarlos sólo tienes </t>
    </r>
  </si>
  <si>
    <t xml:space="preserve">          que seleccionar la celda.</t>
  </si>
  <si>
    <t>PRORRATEO DE LAS PAGAS</t>
  </si>
  <si>
    <t>Información importante</t>
  </si>
  <si>
    <t>2ª Se prorratean las pagas a efectos de cotización a la Seguridad Social.</t>
  </si>
  <si>
    <t>Esta sección define varias cosas muy importantes:</t>
  </si>
  <si>
    <r>
      <t xml:space="preserve">    </t>
    </r>
    <r>
      <rPr>
        <sz val="9"/>
        <rFont val="Verdana"/>
        <family val="2"/>
      </rPr>
      <t>●</t>
    </r>
    <r>
      <rPr>
        <sz val="9"/>
        <rFont val="Arial"/>
        <family val="2"/>
      </rPr>
      <t xml:space="preserve"> A la fecha: La/s paga/s se percibirán en la fecha indicada.</t>
    </r>
  </si>
  <si>
    <r>
      <t xml:space="preserve">    </t>
    </r>
    <r>
      <rPr>
        <sz val="9"/>
        <rFont val="Verdana"/>
        <family val="2"/>
      </rPr>
      <t>●</t>
    </r>
    <r>
      <rPr>
        <sz val="9"/>
        <rFont val="Arial"/>
        <family val="2"/>
      </rPr>
      <t xml:space="preserve"> Prorrateadas: Cada mes se cobra la doceava parte de todas las pagas a percibir durante el ejercicio. Si el mes es incompleto (primero)</t>
    </r>
  </si>
  <si>
    <t xml:space="preserve">      se cobra la parte proporcional de la doceava parte.</t>
  </si>
  <si>
    <r>
      <t xml:space="preserve">1ª Aquí debes indicar si las pagas extraordinarias se cobran prorrateadas o a su vencimiento: </t>
    </r>
    <r>
      <rPr>
        <sz val="10"/>
        <rFont val="Arial"/>
        <family val="2"/>
      </rPr>
      <t>(columna fecha de pago)</t>
    </r>
  </si>
  <si>
    <t xml:space="preserve">    Si las pagas se cobran "a la fecha" (no prorrateadas) el importe total de dichas pagas debe igualmente prorratearse a efectos de incluir el importe resultante</t>
  </si>
  <si>
    <t xml:space="preserve">    en la base de cotización a la Seguridad Social. Es decir: el prorrateo hay que hacerlo igualmente.</t>
  </si>
  <si>
    <t xml:space="preserve">    Las liquidaciones de pagas extra no cotizan a la Seguridad Social porque la cotización se realiza prorrateada en doce meses y en las hojas de liquidación mensual.</t>
  </si>
  <si>
    <r>
      <t xml:space="preserve">Por todo ello, es fundamental que esta parte se cumplimente siempre… ten en cuenta los comentarios </t>
    </r>
    <r>
      <rPr>
        <sz val="10"/>
        <color indexed="60"/>
        <rFont val="Arial"/>
        <family val="2"/>
      </rPr>
      <t>(más abajo)</t>
    </r>
  </si>
  <si>
    <t xml:space="preserve">          La hoja calcula de la forma siguiente:</t>
  </si>
  <si>
    <t>1º</t>
  </si>
  <si>
    <t>2º</t>
  </si>
  <si>
    <t xml:space="preserve">Toma como 1ª base la fecha de antigüedad para calcular los días trabajados y, si procede, hacer la proporción del primer mes. </t>
  </si>
  <si>
    <t xml:space="preserve">Toma como 2ª base los importes incluidos en la sección de devengos salariales para establecer el importe-base de cada paga. </t>
  </si>
  <si>
    <t>si no se dan esas dos circunstancias.</t>
  </si>
  <si>
    <r>
      <t xml:space="preserve">Esto será correcto si se trata de una liquidación mensual completa y con todos los conceptos, pero </t>
    </r>
    <r>
      <rPr>
        <sz val="8"/>
        <color indexed="10"/>
        <rFont val="Arial"/>
        <family val="2"/>
      </rPr>
      <t>el cálculo será incorrecto</t>
    </r>
  </si>
  <si>
    <t xml:space="preserve">          Puedes revisar y ajustar dichos cálculos desde la sección "cálculos pagas", clic aquí:</t>
  </si>
  <si>
    <r>
      <t xml:space="preserve">       </t>
    </r>
    <r>
      <rPr>
        <b/>
        <sz val="9"/>
        <rFont val="Verdana"/>
        <family val="2"/>
      </rPr>
      <t>●</t>
    </r>
    <r>
      <rPr>
        <b/>
        <sz val="9"/>
        <rFont val="Arial"/>
        <family val="0"/>
      </rPr>
      <t xml:space="preserve"> El cálculo automático puede ser erróneo:  Ajústalo en la sección "cálculos pagas".</t>
    </r>
  </si>
  <si>
    <t xml:space="preserve">     Muy importante…</t>
  </si>
  <si>
    <t xml:space="preserve">     Además, ten en cuenta…</t>
  </si>
  <si>
    <r>
      <t xml:space="preserve">       </t>
    </r>
    <r>
      <rPr>
        <sz val="9"/>
        <rFont val="Verdana"/>
        <family val="2"/>
      </rPr>
      <t>●</t>
    </r>
    <r>
      <rPr>
        <sz val="9"/>
        <rFont val="Arial"/>
        <family val="0"/>
      </rPr>
      <t xml:space="preserve"> Por ley, en España, todos los trabajadores tienen derecho a 2 pagas extraordinarias al año, dichas pagas deben abonarse </t>
    </r>
  </si>
  <si>
    <t xml:space="preserve">          en el momento que esté previsto en el convenio colectivo pertinente (en su defecto: Diciembre y Junio).</t>
  </si>
  <si>
    <r>
      <t xml:space="preserve">       </t>
    </r>
    <r>
      <rPr>
        <sz val="9"/>
        <rFont val="Verdana"/>
        <family val="2"/>
      </rPr>
      <t>●</t>
    </r>
    <r>
      <rPr>
        <sz val="9"/>
        <rFont val="Arial"/>
        <family val="0"/>
      </rPr>
      <t xml:space="preserve"> En algunos casos (según convenio o pacto muy bien documentado) las pagas pueden prorratearse y pagarse mensualmente…</t>
    </r>
  </si>
  <si>
    <t>prorrateo2</t>
  </si>
  <si>
    <t>DESCUENTOS SEGURIDAD SOCIAL</t>
  </si>
  <si>
    <t>Hay que saber:</t>
  </si>
  <si>
    <r>
      <t xml:space="preserve">    </t>
    </r>
    <r>
      <rPr>
        <sz val="9"/>
        <rFont val="Verdana"/>
        <family val="2"/>
      </rPr>
      <t>●</t>
    </r>
    <r>
      <rPr>
        <sz val="9"/>
        <rFont val="Arial"/>
        <family val="2"/>
      </rPr>
      <t xml:space="preserve"> </t>
    </r>
    <r>
      <rPr>
        <b/>
        <sz val="9"/>
        <rFont val="Arial"/>
        <family val="2"/>
      </rPr>
      <t xml:space="preserve">"Contingencias comunes": </t>
    </r>
    <r>
      <rPr>
        <sz val="9"/>
        <rFont val="Arial"/>
        <family val="2"/>
      </rPr>
      <t>Aportaciones a los "servicios generales" de la Seguridad Social.</t>
    </r>
  </si>
  <si>
    <r>
      <t xml:space="preserve">    </t>
    </r>
    <r>
      <rPr>
        <sz val="9"/>
        <rFont val="Verdana"/>
        <family val="2"/>
      </rPr>
      <t>●</t>
    </r>
    <r>
      <rPr>
        <sz val="9"/>
        <rFont val="Arial"/>
        <family val="2"/>
      </rPr>
      <t xml:space="preserve"> Desempleo.</t>
    </r>
  </si>
  <si>
    <r>
      <t xml:space="preserve">    </t>
    </r>
    <r>
      <rPr>
        <sz val="9"/>
        <rFont val="Verdana"/>
        <family val="2"/>
      </rPr>
      <t>●</t>
    </r>
    <r>
      <rPr>
        <sz val="9"/>
        <rFont val="Arial"/>
        <family val="2"/>
      </rPr>
      <t xml:space="preserve"> Formación profesional.</t>
    </r>
  </si>
  <si>
    <r>
      <t xml:space="preserve">    </t>
    </r>
    <r>
      <rPr>
        <sz val="9"/>
        <rFont val="Verdana"/>
        <family val="2"/>
      </rPr>
      <t>●</t>
    </r>
    <r>
      <rPr>
        <sz val="9"/>
        <rFont val="Arial"/>
        <family val="2"/>
      </rPr>
      <t xml:space="preserve"> </t>
    </r>
    <r>
      <rPr>
        <b/>
        <sz val="9"/>
        <rFont val="Arial"/>
        <family val="2"/>
      </rPr>
      <t>Horas extraordinarias</t>
    </r>
    <r>
      <rPr>
        <sz val="9"/>
        <rFont val="Arial"/>
        <family val="2"/>
      </rPr>
      <t>, divididas en:</t>
    </r>
  </si>
  <si>
    <r>
      <t xml:space="preserve">    </t>
    </r>
    <r>
      <rPr>
        <sz val="9"/>
        <rFont val="Verdana"/>
        <family val="2"/>
      </rPr>
      <t>●</t>
    </r>
    <r>
      <rPr>
        <sz val="9"/>
        <rFont val="Arial"/>
        <family val="2"/>
      </rPr>
      <t xml:space="preserve"> Fuerza mayor (obligatorias y para cubrir situaciones excepcionales y perentorias): Con un tipo de cotización más bajo.</t>
    </r>
  </si>
  <si>
    <r>
      <t xml:space="preserve">    </t>
    </r>
    <r>
      <rPr>
        <sz val="9"/>
        <rFont val="Verdana"/>
        <family val="2"/>
      </rPr>
      <t>●</t>
    </r>
    <r>
      <rPr>
        <sz val="9"/>
        <rFont val="Arial"/>
        <family val="2"/>
      </rPr>
      <t xml:space="preserve"> "Normales o habituales" (voluntarias y sujetas a ciertas limitaciones): Con un tipo de cotización más alto.</t>
    </r>
  </si>
  <si>
    <r>
      <t xml:space="preserve">2ª Para determinar el importe a pagar hay que tener en cuenta </t>
    </r>
    <r>
      <rPr>
        <b/>
        <u val="single"/>
        <sz val="10"/>
        <color indexed="60"/>
        <rFont val="Arial"/>
        <family val="2"/>
      </rPr>
      <t>dos cosas</t>
    </r>
    <r>
      <rPr>
        <b/>
        <sz val="10"/>
        <color indexed="60"/>
        <rFont val="Arial"/>
        <family val="2"/>
      </rPr>
      <t>:</t>
    </r>
  </si>
  <si>
    <r>
      <t xml:space="preserve">    </t>
    </r>
    <r>
      <rPr>
        <sz val="9"/>
        <rFont val="Verdana"/>
        <family val="2"/>
      </rPr>
      <t>●</t>
    </r>
    <r>
      <rPr>
        <sz val="9"/>
        <rFont val="Arial"/>
        <family val="2"/>
      </rPr>
      <t xml:space="preserve"> </t>
    </r>
    <r>
      <rPr>
        <b/>
        <sz val="9"/>
        <rFont val="Arial"/>
        <family val="2"/>
      </rPr>
      <t xml:space="preserve">El tipo de cotización: </t>
    </r>
    <r>
      <rPr>
        <sz val="9"/>
        <rFont val="Arial"/>
        <family val="2"/>
      </rPr>
      <t>% que debe aplicarse en cada caso.</t>
    </r>
  </si>
  <si>
    <t xml:space="preserve"> Es decir: El cálculo de los importes a pagar NO se realiza simplemente aplicando un % sobre los ingresos, previamente hay que comprobar que la suma de dichos ingresos  </t>
  </si>
  <si>
    <t>esté comprendida entre los límites máximos y mínimos definidos en el cuadro publicado por la Seguridad Social.</t>
  </si>
  <si>
    <t xml:space="preserve"> El tipo de cotización varía anualmente de acuerdo con los Presupuestos Generales del Estado, es preciso consultar la web de la Seguridad Social antes de definirlos en la hoja.</t>
  </si>
  <si>
    <r>
      <t xml:space="preserve">1º Los trabajadores cotizan por tres conceptos </t>
    </r>
    <r>
      <rPr>
        <sz val="10"/>
        <color indexed="60"/>
        <rFont val="Arial"/>
        <family val="2"/>
      </rPr>
      <t>que en la hoja están separados:</t>
    </r>
  </si>
  <si>
    <t>Por estas razones:</t>
  </si>
  <si>
    <r>
      <t xml:space="preserve">    </t>
    </r>
    <r>
      <rPr>
        <b/>
        <sz val="9"/>
        <rFont val="Arial"/>
        <family val="2"/>
      </rPr>
      <t>1º La hoja calcula la base de cotización</t>
    </r>
    <r>
      <rPr>
        <sz val="9"/>
        <rFont val="Arial"/>
        <family val="2"/>
      </rPr>
      <t xml:space="preserve"> sobre la que se realizarán los cálculos</t>
    </r>
    <r>
      <rPr>
        <b/>
        <sz val="9"/>
        <rFont val="Arial"/>
        <family val="2"/>
      </rPr>
      <t>.</t>
    </r>
  </si>
  <si>
    <r>
      <t xml:space="preserve">   </t>
    </r>
    <r>
      <rPr>
        <b/>
        <sz val="9"/>
        <rFont val="Arial"/>
        <family val="2"/>
      </rPr>
      <t xml:space="preserve"> 2º Te pide confirmación de que dicho cálculo es correcto </t>
    </r>
    <r>
      <rPr>
        <sz val="9"/>
        <rFont val="Arial"/>
        <family val="2"/>
      </rPr>
      <t>(si los importes están comprendidos en los topes vigentes)</t>
    </r>
    <r>
      <rPr>
        <b/>
        <sz val="9"/>
        <rFont val="Arial"/>
        <family val="2"/>
      </rPr>
      <t>.</t>
    </r>
  </si>
  <si>
    <t>Tú debes verificarlo revisando los cuadros actualizados de cotización a la Seguridad Social</t>
  </si>
  <si>
    <r>
      <t xml:space="preserve"> Puedes hacerlo en la web de la Seguridad Social:  </t>
    </r>
    <r>
      <rPr>
        <b/>
        <sz val="9"/>
        <color indexed="10"/>
        <rFont val="Arial"/>
        <family val="2"/>
      </rPr>
      <t>http://www.seg-social.es</t>
    </r>
  </si>
  <si>
    <r>
      <t xml:space="preserve"> o, directamente, haciendo clic en el link inferior </t>
    </r>
    <r>
      <rPr>
        <sz val="8"/>
        <rFont val="Arial"/>
        <family val="2"/>
      </rPr>
      <t>(necesitas conexión a Internet, es posible que hayan cambiado la dirección web… prueba)</t>
    </r>
  </si>
  <si>
    <r>
      <t xml:space="preserve">    </t>
    </r>
    <r>
      <rPr>
        <sz val="9"/>
        <rFont val="Verdana"/>
        <family val="2"/>
      </rPr>
      <t>●</t>
    </r>
    <r>
      <rPr>
        <sz val="9"/>
        <rFont val="Arial"/>
        <family val="2"/>
      </rPr>
      <t xml:space="preserve"> </t>
    </r>
    <r>
      <rPr>
        <b/>
        <sz val="9"/>
        <rFont val="Arial"/>
        <family val="2"/>
      </rPr>
      <t>"Contingencias profesionales"</t>
    </r>
    <r>
      <rPr>
        <sz val="9"/>
        <rFont val="Arial"/>
        <family val="2"/>
      </rPr>
      <t>, que - actualmente - incluyen:</t>
    </r>
  </si>
  <si>
    <t>I.R.P.F. y OTROS DESCUENTOS</t>
  </si>
  <si>
    <t>Esta sección define los importes que la empresa descontará al trabajador por:</t>
  </si>
  <si>
    <r>
      <t xml:space="preserve">    </t>
    </r>
    <r>
      <rPr>
        <b/>
        <sz val="11"/>
        <rFont val="Verdana"/>
        <family val="2"/>
      </rPr>
      <t>●</t>
    </r>
    <r>
      <rPr>
        <b/>
        <sz val="11"/>
        <rFont val="Arial"/>
        <family val="2"/>
      </rPr>
      <t xml:space="preserve"> Retenciones a cuenta del Impuesto sobre la Renta de las Personas Físicas (I.R.P.F.).</t>
    </r>
  </si>
  <si>
    <r>
      <t xml:space="preserve">    </t>
    </r>
    <r>
      <rPr>
        <b/>
        <sz val="11"/>
        <rFont val="Verdana"/>
        <family val="2"/>
      </rPr>
      <t>●</t>
    </r>
    <r>
      <rPr>
        <b/>
        <sz val="11"/>
        <rFont val="Arial"/>
        <family val="2"/>
      </rPr>
      <t xml:space="preserve"> Anticipos y pagos a cuenta.</t>
    </r>
  </si>
  <si>
    <r>
      <t xml:space="preserve">Otros deducciones - </t>
    </r>
    <r>
      <rPr>
        <b/>
        <sz val="11"/>
        <color indexed="13"/>
        <rFont val="Arial"/>
        <family val="2"/>
      </rPr>
      <t>I.R.P.F. y otros</t>
    </r>
  </si>
  <si>
    <t xml:space="preserve">   OTRAS DEDUCCIONES </t>
  </si>
  <si>
    <r>
      <t xml:space="preserve">    </t>
    </r>
    <r>
      <rPr>
        <b/>
        <sz val="11"/>
        <rFont val="Verdana"/>
        <family val="2"/>
      </rPr>
      <t>●</t>
    </r>
    <r>
      <rPr>
        <b/>
        <sz val="11"/>
        <rFont val="Arial"/>
        <family val="2"/>
      </rPr>
      <t xml:space="preserve"> Otras deducciones.</t>
    </r>
  </si>
  <si>
    <t>Cálculo de las retenciones del I.R.P.F. … un tema que no siempre es fácil:</t>
  </si>
  <si>
    <t xml:space="preserve">    Importes adelantados durante el período (caso de los empleados con retribución inferior a la mensual y anticipos ocasionales).</t>
  </si>
  <si>
    <t xml:space="preserve">    De uso muy excepcional (no se refiere a pagos en especie que ya son descontados directamente), aparecerán en la hoja unificados.</t>
  </si>
  <si>
    <t xml:space="preserve">       que pueden "complicar" el cálculo del importe base sobre el que se calcula la retención.</t>
  </si>
  <si>
    <r>
      <t xml:space="preserve">   Recomendación: </t>
    </r>
    <r>
      <rPr>
        <b/>
        <sz val="11"/>
        <rFont val="Arial"/>
        <family val="2"/>
      </rPr>
      <t>visita la web de la Agencia Tributaria (http://www.aeat.es) y bájate información actualizada.</t>
    </r>
  </si>
  <si>
    <r>
      <t xml:space="preserve">Información general muy completa en este link:  </t>
    </r>
    <r>
      <rPr>
        <sz val="8"/>
        <rFont val="Arial"/>
        <family val="2"/>
      </rPr>
      <t>(Ten en cuenta: es necesaria conexión a Internet - es posible que el dirección web haya cambiado)</t>
    </r>
  </si>
  <si>
    <r>
      <t xml:space="preserve">Herramientas (y simulador) muy interesantes en este link:  </t>
    </r>
    <r>
      <rPr>
        <sz val="8"/>
        <rFont val="Arial"/>
        <family val="2"/>
      </rPr>
      <t>(Ten en cuenta: es necesaria conexión a Internet - es posible que la dirección web haya cambiado)</t>
    </r>
  </si>
  <si>
    <r>
      <t xml:space="preserve">    </t>
    </r>
    <r>
      <rPr>
        <sz val="9"/>
        <rFont val="Verdana"/>
        <family val="2"/>
      </rPr>
      <t>●</t>
    </r>
    <r>
      <rPr>
        <sz val="9"/>
        <rFont val="Arial"/>
        <family val="2"/>
      </rPr>
      <t xml:space="preserve"> </t>
    </r>
    <r>
      <rPr>
        <b/>
        <sz val="9"/>
        <rFont val="Arial"/>
        <family val="2"/>
      </rPr>
      <t xml:space="preserve">Los TOPES de cotización:  </t>
    </r>
    <r>
      <rPr>
        <sz val="9"/>
        <rFont val="Arial"/>
        <family val="2"/>
      </rPr>
      <t xml:space="preserve">Cada año, la Seguridad Social publica unos cuadros con los topes, mínimos y máximos, de cotización según el grupo </t>
    </r>
  </si>
  <si>
    <r>
      <t xml:space="preserve">profesional, la base de cotización </t>
    </r>
    <r>
      <rPr>
        <sz val="8"/>
        <rFont val="Arial"/>
        <family val="2"/>
      </rPr>
      <t>(importe sobre el que se aplicarán los % anteriormente mencionados)</t>
    </r>
    <r>
      <rPr>
        <sz val="9"/>
        <rFont val="Arial"/>
        <family val="0"/>
      </rPr>
      <t xml:space="preserve"> debe estar incluida dentro de dichos límites.</t>
    </r>
  </si>
  <si>
    <t>Funcionamiento del libro y recomendaciones generales</t>
  </si>
  <si>
    <t>1ª Parte</t>
  </si>
  <si>
    <t>2ª Parte</t>
  </si>
  <si>
    <t>percepción</t>
  </si>
  <si>
    <t>años fracción</t>
  </si>
  <si>
    <t>PAGAS EXTRA</t>
  </si>
  <si>
    <t xml:space="preserve">          de ejemplo: es recomendable que - antes de comenzar a trabajar con una hoja- borres dichos datos.</t>
  </si>
  <si>
    <r>
      <t xml:space="preserve">    </t>
    </r>
    <r>
      <rPr>
        <b/>
        <sz val="9"/>
        <rFont val="Verdana"/>
        <family val="2"/>
      </rPr>
      <t>●</t>
    </r>
    <r>
      <rPr>
        <b/>
        <sz val="9"/>
        <rFont val="Arial"/>
        <family val="2"/>
      </rPr>
      <t xml:space="preserve"> </t>
    </r>
    <r>
      <rPr>
        <sz val="9"/>
        <rFont val="Arial"/>
        <family val="2"/>
      </rPr>
      <t>Las políticas referentes a los impuestos y sus retenciones</t>
    </r>
    <r>
      <rPr>
        <b/>
        <sz val="9"/>
        <rFont val="Arial"/>
        <family val="2"/>
      </rPr>
      <t xml:space="preserve"> varían con bastante frecuencia</t>
    </r>
    <r>
      <rPr>
        <sz val="9"/>
        <rFont val="Arial"/>
        <family val="2"/>
      </rPr>
      <t>.</t>
    </r>
  </si>
  <si>
    <r>
      <t xml:space="preserve">    </t>
    </r>
    <r>
      <rPr>
        <b/>
        <sz val="9"/>
        <rFont val="Verdana"/>
        <family val="2"/>
      </rPr>
      <t>●</t>
    </r>
    <r>
      <rPr>
        <sz val="9"/>
        <rFont val="Arial"/>
        <family val="2"/>
      </rPr>
      <t xml:space="preserve"> Sobre el cálculo de impuestos y retenciones</t>
    </r>
    <r>
      <rPr>
        <b/>
        <sz val="9"/>
        <rFont val="Arial"/>
        <family val="2"/>
      </rPr>
      <t xml:space="preserve"> influyen también medidas de diversa índole </t>
    </r>
    <r>
      <rPr>
        <sz val="9"/>
        <rFont val="Arial"/>
        <family val="2"/>
      </rPr>
      <t>(sociales, laborales, etc.) a través de límites o exenciones</t>
    </r>
  </si>
  <si>
    <r>
      <t xml:space="preserve">Esta sección define los importes que el trabajador pagará </t>
    </r>
    <r>
      <rPr>
        <sz val="12"/>
        <color indexed="60"/>
        <rFont val="Arial"/>
        <family val="2"/>
      </rPr>
      <t xml:space="preserve">(aportará o cotizará) </t>
    </r>
    <r>
      <rPr>
        <b/>
        <sz val="12"/>
        <color indexed="60"/>
        <rFont val="Arial"/>
        <family val="2"/>
      </rPr>
      <t>a la Seguridad Social,</t>
    </r>
  </si>
  <si>
    <t>en forma de descuentos sobre los importes a percibir en el mes.</t>
  </si>
  <si>
    <r>
      <t xml:space="preserve">   </t>
    </r>
    <r>
      <rPr>
        <b/>
        <u val="single"/>
        <sz val="10"/>
        <color indexed="60"/>
        <rFont val="Arial"/>
        <family val="2"/>
      </rPr>
      <t>Tú debes verificarlo en función de la normativa vigente e incluir, por un lado, la base correcta y, por otro, el % de retención aplicable</t>
    </r>
    <r>
      <rPr>
        <b/>
        <sz val="10"/>
        <color indexed="60"/>
        <rFont val="Arial"/>
        <family val="2"/>
      </rPr>
      <t>.</t>
    </r>
  </si>
  <si>
    <t>CÁLCULO DÍAS TRANSCURRIDOS</t>
  </si>
  <si>
    <t>Días Tra.</t>
  </si>
  <si>
    <r>
      <t xml:space="preserve">CÁLCULO DEL </t>
    </r>
    <r>
      <rPr>
        <b/>
        <sz val="20"/>
        <color indexed="13"/>
        <rFont val="Verdana"/>
        <family val="2"/>
      </rPr>
      <t>SALARIO</t>
    </r>
    <r>
      <rPr>
        <b/>
        <sz val="20"/>
        <color indexed="9"/>
        <rFont val="Verdana"/>
        <family val="2"/>
      </rPr>
      <t xml:space="preserve"> </t>
    </r>
    <r>
      <rPr>
        <b/>
        <sz val="20"/>
        <color indexed="13"/>
        <rFont val="Verdana"/>
        <family val="2"/>
      </rPr>
      <t>NETO MENSUAL</t>
    </r>
  </si>
  <si>
    <t>PARTE FIJA del salario</t>
  </si>
  <si>
    <r>
      <t xml:space="preserve">PARTE </t>
    </r>
    <r>
      <rPr>
        <b/>
        <sz val="14"/>
        <color indexed="13"/>
        <rFont val="Arial"/>
        <family val="2"/>
      </rPr>
      <t>NO</t>
    </r>
    <r>
      <rPr>
        <b/>
        <sz val="14"/>
        <color indexed="9"/>
        <rFont val="Arial"/>
        <family val="2"/>
      </rPr>
      <t xml:space="preserve"> FIJA del salario</t>
    </r>
  </si>
  <si>
    <t>Horas extra</t>
  </si>
  <si>
    <r>
      <t xml:space="preserve">PERCEPCIONES </t>
    </r>
    <r>
      <rPr>
        <b/>
        <sz val="14"/>
        <color indexed="13"/>
        <rFont val="Arial"/>
        <family val="2"/>
      </rPr>
      <t>NO SALARIALES</t>
    </r>
  </si>
  <si>
    <t>Locomoción</t>
  </si>
  <si>
    <t>Descuentos</t>
  </si>
  <si>
    <t>% Desempleo</t>
  </si>
  <si>
    <t>% Horas Extra</t>
  </si>
  <si>
    <t>% Formación Profesional</t>
  </si>
  <si>
    <t>Número de pagas anuales</t>
  </si>
  <si>
    <t>% Retención I.R.P.F.</t>
  </si>
  <si>
    <t>IMPORTE NETO A PERCIBIR</t>
  </si>
  <si>
    <t>PARTE1</t>
  </si>
  <si>
    <t>Días antigüedad</t>
  </si>
  <si>
    <t>IMPORTE PROPORCIONAL PAGA</t>
  </si>
  <si>
    <t xml:space="preserve"> PAGA COMPLETA</t>
  </si>
  <si>
    <t xml:space="preserve"> FORMA CÁLCULO</t>
  </si>
  <si>
    <t>SABERMAS</t>
  </si>
  <si>
    <r>
      <t xml:space="preserve">CÁLCULO </t>
    </r>
    <r>
      <rPr>
        <b/>
        <sz val="16"/>
        <color indexed="9"/>
        <rFont val="Verdana"/>
        <family val="2"/>
      </rPr>
      <t>DE LA</t>
    </r>
    <r>
      <rPr>
        <b/>
        <sz val="20"/>
        <color indexed="9"/>
        <rFont val="Verdana"/>
        <family val="2"/>
      </rPr>
      <t xml:space="preserve"> </t>
    </r>
    <r>
      <rPr>
        <b/>
        <sz val="20"/>
        <color indexed="13"/>
        <rFont val="Verdana"/>
        <family val="2"/>
      </rPr>
      <t>PAGA EXTRAORDINARIA</t>
    </r>
    <r>
      <rPr>
        <sz val="20"/>
        <color indexed="9"/>
        <rFont val="Verdana"/>
        <family val="2"/>
      </rPr>
      <t xml:space="preserve"> (Parte proporcional)</t>
    </r>
  </si>
  <si>
    <r>
      <t xml:space="preserve">CÁLCULO </t>
    </r>
    <r>
      <rPr>
        <b/>
        <sz val="16"/>
        <color indexed="9"/>
        <rFont val="Verdana"/>
        <family val="2"/>
      </rPr>
      <t>DE LAS</t>
    </r>
    <r>
      <rPr>
        <b/>
        <sz val="20"/>
        <color indexed="9"/>
        <rFont val="Verdana"/>
        <family val="2"/>
      </rPr>
      <t xml:space="preserve"> </t>
    </r>
    <r>
      <rPr>
        <b/>
        <sz val="20"/>
        <color indexed="13"/>
        <rFont val="Verdana"/>
        <family val="2"/>
      </rPr>
      <t>VACACIONES</t>
    </r>
  </si>
  <si>
    <t>Días efectivos</t>
  </si>
  <si>
    <t>VALOR de los días DEVENGADOS</t>
  </si>
  <si>
    <t>FIN MES INI</t>
  </si>
  <si>
    <t>FIN MES FIN</t>
  </si>
  <si>
    <t>liquidación</t>
  </si>
  <si>
    <t>ANTIGÜEDAD</t>
  </si>
  <si>
    <t>MESES</t>
  </si>
  <si>
    <t>FILTRE</t>
  </si>
  <si>
    <t>DIAS DIF</t>
  </si>
  <si>
    <t>DIS DIF</t>
  </si>
  <si>
    <t>compensacion por año trabajado</t>
  </si>
  <si>
    <t>IMPORTE DIARIO</t>
  </si>
  <si>
    <t>Compensación anual</t>
  </si>
  <si>
    <t>Compensación por día</t>
  </si>
  <si>
    <t>Compensación por mes</t>
  </si>
  <si>
    <t>IMPORTES</t>
  </si>
  <si>
    <t>SALARIO BRUTO ANUAL</t>
  </si>
  <si>
    <t>4ª Parte</t>
  </si>
  <si>
    <t>CALCULO PARTE 2 y 5</t>
  </si>
  <si>
    <t>Este libro sirve para realizar cálculos salariales de forma fácil y rápida</t>
  </si>
  <si>
    <t xml:space="preserve">       legislación vigente y-o a un especialista. Lo mismo ocurre con las formas de cálculo, debes tomarlas como una orientación.</t>
  </si>
  <si>
    <t xml:space="preserve">      Aviso IMPORTANTE:</t>
  </si>
  <si>
    <t xml:space="preserve">       estén actualizadas, debes tomarlas única y exclusivamente como una referencia que deberás confirmar consultando la</t>
  </si>
  <si>
    <t>Cambiar días</t>
  </si>
  <si>
    <t>% SSocial - Cont.Comunes</t>
  </si>
  <si>
    <r>
      <t xml:space="preserve">NÚMERO de </t>
    </r>
    <r>
      <rPr>
        <b/>
        <sz val="14"/>
        <color indexed="13"/>
        <rFont val="Verdana"/>
        <family val="2"/>
      </rPr>
      <t xml:space="preserve">DÍAS </t>
    </r>
  </si>
  <si>
    <r>
      <t xml:space="preserve">SALARIOS - </t>
    </r>
    <r>
      <rPr>
        <b/>
        <sz val="14"/>
        <color indexed="13"/>
        <rFont val="Verdana"/>
        <family val="2"/>
      </rPr>
      <t>MES COMPLETO</t>
    </r>
  </si>
  <si>
    <r>
      <t>SALARIO BRUTO</t>
    </r>
    <r>
      <rPr>
        <b/>
        <sz val="14"/>
        <color indexed="9"/>
        <rFont val="Verdana"/>
        <family val="2"/>
      </rPr>
      <t xml:space="preserve"> PROPORCIONAL</t>
    </r>
  </si>
  <si>
    <r>
      <t>IMPORTE NETO</t>
    </r>
    <r>
      <rPr>
        <b/>
        <sz val="14"/>
        <color indexed="9"/>
        <rFont val="Verdana"/>
        <family val="2"/>
      </rPr>
      <t xml:space="preserve"> A PERCIBIR</t>
    </r>
  </si>
  <si>
    <r>
      <t xml:space="preserve"> FECHA</t>
    </r>
    <r>
      <rPr>
        <b/>
        <sz val="14"/>
        <color indexed="13"/>
        <rFont val="Verdana"/>
        <family val="2"/>
      </rPr>
      <t xml:space="preserve"> ALTA</t>
    </r>
  </si>
  <si>
    <r>
      <t xml:space="preserve"> </t>
    </r>
    <r>
      <rPr>
        <b/>
        <sz val="14"/>
        <color indexed="13"/>
        <rFont val="Verdana"/>
        <family val="2"/>
      </rPr>
      <t>LIQUIDACIÓN</t>
    </r>
  </si>
  <si>
    <r>
      <t xml:space="preserve"> </t>
    </r>
    <r>
      <rPr>
        <b/>
        <sz val="14"/>
        <color indexed="13"/>
        <rFont val="Verdana"/>
        <family val="2"/>
      </rPr>
      <t>ÚLTIMA PAGA</t>
    </r>
  </si>
  <si>
    <r>
      <t xml:space="preserve">● </t>
    </r>
    <r>
      <rPr>
        <sz val="10"/>
        <color indexed="8"/>
        <rFont val="Verdana"/>
        <family val="2"/>
      </rPr>
      <t xml:space="preserve">1ª Calcula el </t>
    </r>
    <r>
      <rPr>
        <b/>
        <sz val="10"/>
        <color indexed="8"/>
        <rFont val="Verdana"/>
        <family val="2"/>
      </rPr>
      <t xml:space="preserve">salario neto mensual (mes </t>
    </r>
    <r>
      <rPr>
        <b/>
        <u val="single"/>
        <sz val="10"/>
        <color indexed="8"/>
        <rFont val="Verdana"/>
        <family val="2"/>
      </rPr>
      <t>completo</t>
    </r>
    <r>
      <rPr>
        <b/>
        <sz val="10"/>
        <color indexed="8"/>
        <rFont val="Verdana"/>
        <family val="2"/>
      </rPr>
      <t>).</t>
    </r>
  </si>
  <si>
    <r>
      <t xml:space="preserve">● </t>
    </r>
    <r>
      <rPr>
        <sz val="10"/>
        <color indexed="8"/>
        <rFont val="Verdana"/>
        <family val="2"/>
      </rPr>
      <t xml:space="preserve">2ª Calcula el </t>
    </r>
    <r>
      <rPr>
        <b/>
        <sz val="10"/>
        <color indexed="8"/>
        <rFont val="Verdana"/>
        <family val="2"/>
      </rPr>
      <t xml:space="preserve">salario neto mensual (mes </t>
    </r>
    <r>
      <rPr>
        <b/>
        <u val="single"/>
        <sz val="10"/>
        <color indexed="8"/>
        <rFont val="Verdana"/>
        <family val="2"/>
      </rPr>
      <t>incompleto: parte proporciona</t>
    </r>
    <r>
      <rPr>
        <b/>
        <sz val="10"/>
        <color indexed="8"/>
        <rFont val="Verdana"/>
        <family val="2"/>
      </rPr>
      <t>l).</t>
    </r>
  </si>
  <si>
    <r>
      <t>● 3ª Calcula</t>
    </r>
    <r>
      <rPr>
        <b/>
        <sz val="10"/>
        <color indexed="8"/>
        <rFont val="Verdana"/>
        <family val="2"/>
      </rPr>
      <t xml:space="preserve"> pagas extraordinarias (partes proporcionales).</t>
    </r>
  </si>
  <si>
    <r>
      <t>● 4ª Calcula</t>
    </r>
    <r>
      <rPr>
        <b/>
        <sz val="10"/>
        <color indexed="8"/>
        <rFont val="Verdana"/>
        <family val="2"/>
      </rPr>
      <t xml:space="preserve"> vacaciones</t>
    </r>
    <r>
      <rPr>
        <sz val="10"/>
        <color indexed="8"/>
        <rFont val="Verdana"/>
        <family val="2"/>
      </rPr>
      <t xml:space="preserve"> y su valor monetario</t>
    </r>
    <r>
      <rPr>
        <b/>
        <sz val="10"/>
        <color indexed="8"/>
        <rFont val="Verdana"/>
        <family val="2"/>
      </rPr>
      <t>.</t>
    </r>
  </si>
  <si>
    <t>INICIO CÁLCULO</t>
  </si>
  <si>
    <t>FINAL CÁLCULO</t>
  </si>
  <si>
    <r>
      <t xml:space="preserve"> DÍAS x</t>
    </r>
    <r>
      <rPr>
        <b/>
        <sz val="14"/>
        <color indexed="9"/>
        <rFont val="Verdana"/>
        <family val="2"/>
      </rPr>
      <t xml:space="preserve"> AÑO TRAB.</t>
    </r>
  </si>
  <si>
    <r>
      <t xml:space="preserve"> </t>
    </r>
    <r>
      <rPr>
        <b/>
        <sz val="14"/>
        <color indexed="9"/>
        <rFont val="Verdana"/>
        <family val="2"/>
      </rPr>
      <t xml:space="preserve">SALARIO </t>
    </r>
    <r>
      <rPr>
        <b/>
        <sz val="14"/>
        <color indexed="13"/>
        <rFont val="Verdana"/>
        <family val="2"/>
      </rPr>
      <t>MENSUAL</t>
    </r>
  </si>
  <si>
    <r>
      <t xml:space="preserve">IMPORTE </t>
    </r>
    <r>
      <rPr>
        <b/>
        <sz val="14"/>
        <color indexed="9"/>
        <rFont val="Verdana"/>
        <family val="2"/>
      </rPr>
      <t>DE DÍAS DEVENGADOS</t>
    </r>
  </si>
  <si>
    <r>
      <t xml:space="preserve">DÍAS de VACACIONES </t>
    </r>
    <r>
      <rPr>
        <b/>
        <sz val="14"/>
        <color indexed="9"/>
        <rFont val="Verdana"/>
        <family val="2"/>
      </rPr>
      <t>DEV.</t>
    </r>
  </si>
  <si>
    <t>Cálculos prácticos de RR.HH. 2</t>
  </si>
  <si>
    <t>información</t>
  </si>
  <si>
    <t>comenzar</t>
  </si>
  <si>
    <t>Está dividido en cuatro partes:</t>
  </si>
  <si>
    <t>Aviso muy importante - configuración Excel©</t>
  </si>
  <si>
    <r>
      <t>Cálculo del salario neto -</t>
    </r>
    <r>
      <rPr>
        <b/>
        <sz val="14"/>
        <color indexed="13"/>
        <rFont val="Verdana"/>
        <family val="2"/>
      </rPr>
      <t xml:space="preserve"> IMPORTANTE</t>
    </r>
  </si>
  <si>
    <t>CALCULADORA SALARIAL</t>
  </si>
  <si>
    <t xml:space="preserve">       La normativa laboral y fiscal cambia con notable frecuencia, por tanto las informaciones incluidas en este libro es posible que no</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</si>
</sst>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 &quot;de&quot;\ mmmm\ &quot;de&quot;\ yyyy"/>
    <numFmt numFmtId="165" formatCode="#,##0.00\ &quot;€&quot;"/>
    <numFmt numFmtId="166" formatCode="[$-C0A]d\ &quot;de&quot;\ mmmm\ &quot;de&quot;\ yyyy;@"/>
    <numFmt numFmtId="167" formatCode="0.0"/>
    <numFmt numFmtId="168" formatCode="#,##0\ &quot;Ptas&quot;"/>
    <numFmt numFmtId="169" formatCode="d\-m\-yy;@"/>
    <numFmt numFmtId="170" formatCode="#,##0\ &quot;€&quot;"/>
    <numFmt numFmtId="171" formatCode="[$-C0A]dddd\,\ dd&quot; de &quot;mmmm&quot; de &quot;yyyy"/>
    <numFmt numFmtId="172" formatCode="#,##0.0"/>
    <numFmt numFmtId="173" formatCode="[m]\-dd"/>
    <numFmt numFmtId="174" formatCode="[m]:dd"/>
    <numFmt numFmtId="175" formatCode="[hh]:mm"/>
    <numFmt numFmtId="176" formatCode="[mm]:dd"/>
    <numFmt numFmtId="177" formatCode="0.0000"/>
    <numFmt numFmtId="178" formatCode="#,##0.00\ _€"/>
    <numFmt numFmtId="179" formatCode="#,##0_ ;[Red]\-#,##0\ "/>
  </numFmts>
  <fonts count="121">
    <font>
      <sz val="10"/>
      <name val="Arial"/>
      <family val="0"/>
    </font>
    <font>
      <u val="single"/>
      <sz val="10"/>
      <color indexed="12"/>
      <name val="Arial"/>
      <family val="0"/>
    </font>
    <font>
      <u val="single"/>
      <sz val="10"/>
      <color indexed="36"/>
      <name val="Arial"/>
      <family val="0"/>
    </font>
    <font>
      <b/>
      <sz val="10"/>
      <name val="Arial"/>
      <family val="0"/>
    </font>
    <font>
      <b/>
      <sz val="12"/>
      <name val="Arial"/>
      <family val="2"/>
    </font>
    <font>
      <sz val="8"/>
      <name val="Arial"/>
      <family val="0"/>
    </font>
    <font>
      <b/>
      <sz val="8"/>
      <name val="Arial"/>
      <family val="2"/>
    </font>
    <font>
      <b/>
      <sz val="14"/>
      <name val="Arial"/>
      <family val="2"/>
    </font>
    <font>
      <b/>
      <sz val="10"/>
      <color indexed="9"/>
      <name val="Verdana"/>
      <family val="2"/>
    </font>
    <font>
      <b/>
      <sz val="14"/>
      <color indexed="9"/>
      <name val="Verdana"/>
      <family val="2"/>
    </font>
    <font>
      <sz val="12"/>
      <name val="Arial"/>
      <family val="0"/>
    </font>
    <font>
      <b/>
      <sz val="11"/>
      <name val="Arial"/>
      <family val="2"/>
    </font>
    <font>
      <sz val="9"/>
      <color indexed="63"/>
      <name val="Arial"/>
      <family val="2"/>
    </font>
    <font>
      <sz val="9"/>
      <name val="Arial"/>
      <family val="2"/>
    </font>
    <font>
      <b/>
      <sz val="9"/>
      <color indexed="9"/>
      <name val="Arial"/>
      <family val="0"/>
    </font>
    <font>
      <b/>
      <sz val="9"/>
      <name val="Arial"/>
      <family val="2"/>
    </font>
    <font>
      <i/>
      <sz val="8"/>
      <name val="Arial"/>
      <family val="2"/>
    </font>
    <font>
      <sz val="8"/>
      <color indexed="63"/>
      <name val="Arial"/>
      <family val="2"/>
    </font>
    <font>
      <sz val="9"/>
      <color indexed="9"/>
      <name val="Arial"/>
      <family val="2"/>
    </font>
    <font>
      <sz val="11"/>
      <color indexed="8"/>
      <name val="Microsoft Sans Serif"/>
      <family val="2"/>
    </font>
    <font>
      <b/>
      <sz val="12"/>
      <color indexed="60"/>
      <name val="Arial"/>
      <family val="2"/>
    </font>
    <font>
      <sz val="11"/>
      <name val="Arial"/>
      <family val="2"/>
    </font>
    <font>
      <b/>
      <sz val="20"/>
      <color indexed="9"/>
      <name val="Verdana"/>
      <family val="2"/>
    </font>
    <font>
      <sz val="12"/>
      <color indexed="8"/>
      <name val="Verdana"/>
      <family val="2"/>
    </font>
    <font>
      <b/>
      <sz val="12"/>
      <color indexed="8"/>
      <name val="Verdana"/>
      <family val="2"/>
    </font>
    <font>
      <sz val="12"/>
      <color indexed="60"/>
      <name val="Arial"/>
      <family val="2"/>
    </font>
    <font>
      <sz val="8"/>
      <color indexed="8"/>
      <name val="Verdana"/>
      <family val="2"/>
    </font>
    <font>
      <sz val="8"/>
      <color indexed="8"/>
      <name val="Arial"/>
      <family val="2"/>
    </font>
    <font>
      <b/>
      <sz val="8"/>
      <name val="Tahoma"/>
      <family val="0"/>
    </font>
    <font>
      <sz val="8"/>
      <name val="Tahoma"/>
      <family val="2"/>
    </font>
    <font>
      <b/>
      <sz val="16"/>
      <color indexed="9"/>
      <name val="Verdana"/>
      <family val="2"/>
    </font>
    <font>
      <b/>
      <sz val="10"/>
      <color indexed="60"/>
      <name val="Arial"/>
      <family val="2"/>
    </font>
    <font>
      <sz val="10"/>
      <color indexed="22"/>
      <name val="Arial"/>
      <family val="2"/>
    </font>
    <font>
      <b/>
      <sz val="14"/>
      <name val="Verdana"/>
      <family val="2"/>
    </font>
    <font>
      <b/>
      <sz val="11"/>
      <color indexed="10"/>
      <name val="Arial"/>
      <family val="2"/>
    </font>
    <font>
      <b/>
      <sz val="11"/>
      <color indexed="9"/>
      <name val="Arial"/>
      <family val="2"/>
    </font>
    <font>
      <b/>
      <sz val="11"/>
      <color indexed="13"/>
      <name val="Arial"/>
      <family val="2"/>
    </font>
    <font>
      <b/>
      <sz val="9"/>
      <color indexed="13"/>
      <name val="Arial"/>
      <family val="2"/>
    </font>
    <font>
      <sz val="8"/>
      <color indexed="10"/>
      <name val="Arial"/>
      <family val="2"/>
    </font>
    <font>
      <sz val="9"/>
      <color indexed="23"/>
      <name val="Arial"/>
      <family val="0"/>
    </font>
    <font>
      <sz val="8"/>
      <color indexed="23"/>
      <name val="Arial"/>
      <family val="0"/>
    </font>
    <font>
      <b/>
      <sz val="10"/>
      <color indexed="9"/>
      <name val="Arial"/>
      <family val="0"/>
    </font>
    <font>
      <b/>
      <sz val="9"/>
      <color indexed="43"/>
      <name val="Arial"/>
      <family val="0"/>
    </font>
    <font>
      <b/>
      <sz val="9"/>
      <color indexed="10"/>
      <name val="Arial"/>
      <family val="2"/>
    </font>
    <font>
      <b/>
      <sz val="10"/>
      <color indexed="13"/>
      <name val="Arial"/>
      <family val="2"/>
    </font>
    <font>
      <sz val="10"/>
      <color indexed="9"/>
      <name val="Arial"/>
      <family val="2"/>
    </font>
    <font>
      <b/>
      <sz val="8"/>
      <color indexed="9"/>
      <name val="Arial"/>
      <family val="2"/>
    </font>
    <font>
      <sz val="9"/>
      <color indexed="10"/>
      <name val="Arial"/>
      <family val="0"/>
    </font>
    <font>
      <sz val="9"/>
      <color indexed="13"/>
      <name val="Arial"/>
      <family val="2"/>
    </font>
    <font>
      <sz val="10"/>
      <color indexed="10"/>
      <name val="Arial"/>
      <family val="2"/>
    </font>
    <font>
      <sz val="10"/>
      <color indexed="60"/>
      <name val="Arial"/>
      <family val="2"/>
    </font>
    <font>
      <sz val="10"/>
      <color indexed="63"/>
      <name val="Arial"/>
      <family val="2"/>
    </font>
    <font>
      <b/>
      <sz val="10"/>
      <color indexed="42"/>
      <name val="Arial"/>
      <family val="2"/>
    </font>
    <font>
      <b/>
      <sz val="11"/>
      <color indexed="42"/>
      <name val="Arial"/>
      <family val="2"/>
    </font>
    <font>
      <b/>
      <u val="single"/>
      <sz val="10"/>
      <color indexed="60"/>
      <name val="Arial"/>
      <family val="2"/>
    </font>
    <font>
      <b/>
      <sz val="10"/>
      <color indexed="10"/>
      <name val="Arial"/>
      <family val="0"/>
    </font>
    <font>
      <sz val="9"/>
      <name val="Verdana"/>
      <family val="2"/>
    </font>
    <font>
      <b/>
      <sz val="9"/>
      <name val="Verdana"/>
      <family val="2"/>
    </font>
    <font>
      <b/>
      <sz val="11"/>
      <name val="Verdana"/>
      <family val="2"/>
    </font>
    <font>
      <b/>
      <sz val="8"/>
      <color indexed="10"/>
      <name val="Tahoma"/>
      <family val="2"/>
    </font>
    <font>
      <sz val="10"/>
      <color indexed="8"/>
      <name val="Verdana"/>
      <family val="2"/>
    </font>
    <font>
      <sz val="10"/>
      <color indexed="23"/>
      <name val="Verdana"/>
      <family val="2"/>
    </font>
    <font>
      <b/>
      <sz val="20"/>
      <color indexed="42"/>
      <name val="Verdana"/>
      <family val="2"/>
    </font>
    <font>
      <b/>
      <sz val="10"/>
      <name val="Verdana"/>
      <family val="2"/>
    </font>
    <font>
      <b/>
      <sz val="14"/>
      <color indexed="9"/>
      <name val="Arial"/>
      <family val="2"/>
    </font>
    <font>
      <b/>
      <sz val="11"/>
      <color indexed="60"/>
      <name val="Verdana"/>
      <family val="2"/>
    </font>
    <font>
      <sz val="11"/>
      <name val="Verdana"/>
      <family val="2"/>
    </font>
    <font>
      <b/>
      <sz val="20"/>
      <color indexed="13"/>
      <name val="Verdana"/>
      <family val="2"/>
    </font>
    <font>
      <b/>
      <sz val="14"/>
      <color indexed="13"/>
      <name val="Arial"/>
      <family val="2"/>
    </font>
    <font>
      <sz val="9"/>
      <color indexed="60"/>
      <name val="Arial"/>
      <family val="2"/>
    </font>
    <font>
      <sz val="12"/>
      <color indexed="20"/>
      <name val="Arial"/>
      <family val="2"/>
    </font>
    <font>
      <sz val="10"/>
      <color indexed="8"/>
      <name val="Microsoft Sans Serif"/>
      <family val="2"/>
    </font>
    <font>
      <b/>
      <sz val="10"/>
      <color indexed="8"/>
      <name val="Microsoft Sans Serif"/>
      <family val="2"/>
    </font>
    <font>
      <sz val="10"/>
      <color indexed="60"/>
      <name val="Microsoft Sans Serif"/>
      <family val="2"/>
    </font>
    <font>
      <b/>
      <sz val="10"/>
      <color indexed="60"/>
      <name val="Microsoft Sans Serif"/>
      <family val="2"/>
    </font>
    <font>
      <sz val="20"/>
      <color indexed="9"/>
      <name val="Verdana"/>
      <family val="2"/>
    </font>
    <font>
      <sz val="12"/>
      <name val="Verdana"/>
      <family val="2"/>
    </font>
    <font>
      <sz val="14"/>
      <name val="Arial"/>
      <family val="0"/>
    </font>
    <font>
      <b/>
      <sz val="16"/>
      <color indexed="42"/>
      <name val="Tahoma"/>
      <family val="2"/>
    </font>
    <font>
      <b/>
      <sz val="14"/>
      <color indexed="42"/>
      <name val="Verdana"/>
      <family val="2"/>
    </font>
    <font>
      <b/>
      <sz val="10"/>
      <color indexed="8"/>
      <name val="Verdana"/>
      <family val="2"/>
    </font>
    <font>
      <b/>
      <sz val="11"/>
      <color indexed="10"/>
      <name val="Microsoft Sans Serif"/>
      <family val="2"/>
    </font>
    <font>
      <b/>
      <sz val="9"/>
      <color indexed="10"/>
      <name val="Microsoft Sans Serif"/>
      <family val="2"/>
    </font>
    <font>
      <sz val="9"/>
      <color indexed="10"/>
      <name val="Microsoft Sans Serif"/>
      <family val="2"/>
    </font>
    <font>
      <b/>
      <sz val="16"/>
      <name val="Verdana"/>
      <family val="2"/>
    </font>
    <font>
      <b/>
      <sz val="16"/>
      <color indexed="60"/>
      <name val="Verdana"/>
      <family val="2"/>
    </font>
    <font>
      <b/>
      <sz val="12"/>
      <name val="Verdana"/>
      <family val="2"/>
    </font>
    <font>
      <sz val="10"/>
      <name val="Verdana"/>
      <family val="2"/>
    </font>
    <font>
      <sz val="11"/>
      <color indexed="16"/>
      <name val="Verdana"/>
      <family val="2"/>
    </font>
    <font>
      <b/>
      <sz val="14"/>
      <color indexed="60"/>
      <name val="Verdana"/>
      <family val="2"/>
    </font>
    <font>
      <b/>
      <sz val="18"/>
      <color indexed="60"/>
      <name val="Verdana"/>
      <family val="2"/>
    </font>
    <font>
      <b/>
      <sz val="11"/>
      <color indexed="10"/>
      <name val="Verdana"/>
      <family val="2"/>
    </font>
    <font>
      <b/>
      <sz val="14"/>
      <color indexed="13"/>
      <name val="Verdana"/>
      <family val="2"/>
    </font>
    <font>
      <b/>
      <sz val="8"/>
      <name val="Verdana"/>
      <family val="2"/>
    </font>
    <font>
      <sz val="8"/>
      <name val="Verdana"/>
      <family val="2"/>
    </font>
    <font>
      <u val="single"/>
      <sz val="11"/>
      <name val="Verdana"/>
      <family val="2"/>
    </font>
    <font>
      <b/>
      <sz val="10"/>
      <color indexed="60"/>
      <name val="Verdana"/>
      <family val="2"/>
    </font>
    <font>
      <b/>
      <sz val="11"/>
      <color indexed="16"/>
      <name val="Verdana"/>
      <family val="2"/>
    </font>
    <font>
      <b/>
      <sz val="12"/>
      <color indexed="60"/>
      <name val="Verdana"/>
      <family val="2"/>
    </font>
    <font>
      <b/>
      <sz val="11"/>
      <color indexed="63"/>
      <name val="Verdana"/>
      <family val="2"/>
    </font>
    <font>
      <b/>
      <u val="single"/>
      <sz val="10"/>
      <color indexed="8"/>
      <name val="Verdana"/>
      <family val="2"/>
    </font>
    <font>
      <sz val="12"/>
      <color indexed="60"/>
      <name val="Verdana"/>
      <family val="2"/>
    </font>
    <font>
      <sz val="16"/>
      <color indexed="9"/>
      <name val="Verdana"/>
      <family val="2"/>
    </font>
    <font>
      <sz val="12"/>
      <color indexed="42"/>
      <name val="Verdana"/>
      <family val="2"/>
    </font>
    <font>
      <sz val="9"/>
      <color indexed="23"/>
      <name val="Verdana"/>
      <family val="2"/>
    </font>
    <font>
      <sz val="8"/>
      <color indexed="23"/>
      <name val="Verdana"/>
      <family val="2"/>
    </font>
    <font>
      <b/>
      <sz val="12"/>
      <color indexed="42"/>
      <name val="Verdana"/>
      <family val="2"/>
    </font>
    <font>
      <b/>
      <sz val="12"/>
      <color indexed="9"/>
      <name val="Verdana"/>
      <family val="2"/>
    </font>
    <font>
      <sz val="11"/>
      <color indexed="60"/>
      <name val="Verdana"/>
      <family val="2"/>
    </font>
    <font>
      <b/>
      <sz val="9"/>
      <color indexed="16"/>
      <name val="Verdana"/>
      <family val="2"/>
    </font>
    <font>
      <b/>
      <sz val="10"/>
      <color indexed="16"/>
      <name val="Verdana"/>
      <family val="2"/>
    </font>
    <font>
      <b/>
      <sz val="10"/>
      <color indexed="16"/>
      <name val="Arial"/>
      <family val="0"/>
    </font>
    <font>
      <b/>
      <u val="single"/>
      <sz val="12"/>
      <color indexed="60"/>
      <name val="Verdana"/>
      <family val="2"/>
    </font>
    <font>
      <b/>
      <sz val="12"/>
      <color indexed="17"/>
      <name val="Verdana"/>
      <family val="2"/>
    </font>
    <font>
      <b/>
      <u val="single"/>
      <sz val="8"/>
      <color indexed="60"/>
      <name val="Verdana"/>
      <family val="2"/>
    </font>
    <font>
      <b/>
      <u val="single"/>
      <sz val="12"/>
      <name val="Verdana"/>
      <family val="2"/>
    </font>
    <font>
      <b/>
      <sz val="14"/>
      <color indexed="18"/>
      <name val="Verdana"/>
      <family val="2"/>
    </font>
    <font>
      <b/>
      <sz val="11"/>
      <color indexed="8"/>
      <name val="Verdana"/>
      <family val="2"/>
    </font>
    <font>
      <sz val="11"/>
      <color indexed="8"/>
      <name val="Verdana"/>
      <family val="2"/>
    </font>
    <font>
      <b/>
      <i/>
      <sz val="14"/>
      <color indexed="60"/>
      <name val="Verdana"/>
      <family val="2"/>
    </font>
    <font>
      <sz val="14"/>
      <color indexed="60"/>
      <name val="Verdana"/>
      <family val="2"/>
    </font>
  </fonts>
  <fills count="26">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7"/>
        <bgColor indexed="64"/>
      </patternFill>
    </fill>
    <fill>
      <patternFill patternType="solid">
        <fgColor indexed="47"/>
        <bgColor indexed="64"/>
      </patternFill>
    </fill>
    <fill>
      <patternFill patternType="solid">
        <fgColor indexed="53"/>
        <bgColor indexed="64"/>
      </patternFill>
    </fill>
    <fill>
      <patternFill patternType="solid">
        <fgColor indexed="8"/>
        <bgColor indexed="64"/>
      </patternFill>
    </fill>
    <fill>
      <patternFill patternType="solid">
        <fgColor indexed="60"/>
        <bgColor indexed="64"/>
      </patternFill>
    </fill>
    <fill>
      <patternFill patternType="solid">
        <fgColor indexed="10"/>
        <bgColor indexed="64"/>
      </patternFill>
    </fill>
    <fill>
      <patternFill patternType="solid">
        <fgColor indexed="19"/>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50"/>
        <bgColor indexed="64"/>
      </patternFill>
    </fill>
    <fill>
      <patternFill patternType="solid">
        <fgColor indexed="57"/>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indexed="21"/>
        <bgColor indexed="64"/>
      </patternFill>
    </fill>
    <fill>
      <patternFill patternType="solid">
        <fgColor indexed="16"/>
        <bgColor indexed="64"/>
      </patternFill>
    </fill>
    <fill>
      <patternFill patternType="solid">
        <fgColor indexed="58"/>
        <bgColor indexed="64"/>
      </patternFill>
    </fill>
    <fill>
      <patternFill patternType="solid">
        <fgColor indexed="12"/>
        <bgColor indexed="64"/>
      </patternFill>
    </fill>
    <fill>
      <patternFill patternType="solid">
        <fgColor indexed="56"/>
        <bgColor indexed="64"/>
      </patternFill>
    </fill>
    <fill>
      <patternFill patternType="solid">
        <fgColor indexed="59"/>
        <bgColor indexed="64"/>
      </patternFill>
    </fill>
  </fills>
  <borders count="107">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style="thin">
        <color indexed="22"/>
      </right>
      <top>
        <color indexed="63"/>
      </top>
      <bottom>
        <color indexed="63"/>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style="thin">
        <color indexed="22"/>
      </left>
      <right>
        <color indexed="63"/>
      </right>
      <top style="thin">
        <color indexed="22"/>
      </top>
      <bottom style="thin">
        <color indexed="22"/>
      </bottom>
    </border>
    <border>
      <left style="medium">
        <color indexed="22"/>
      </left>
      <right style="medium">
        <color indexed="22"/>
      </right>
      <top style="medium">
        <color indexed="22"/>
      </top>
      <bottom style="medium">
        <color indexed="22"/>
      </bottom>
    </border>
    <border>
      <left style="thin">
        <color indexed="22"/>
      </left>
      <right style="thin">
        <color indexed="22"/>
      </right>
      <top style="thin">
        <color indexed="22"/>
      </top>
      <bottom style="thin">
        <color indexed="22"/>
      </bottom>
    </border>
    <border>
      <left style="thin">
        <color indexed="22"/>
      </left>
      <right style="thin">
        <color indexed="23"/>
      </right>
      <top style="thin">
        <color indexed="22"/>
      </top>
      <bottom style="thin">
        <color indexed="22"/>
      </bottom>
    </border>
    <border>
      <left>
        <color indexed="63"/>
      </left>
      <right>
        <color indexed="63"/>
      </right>
      <top>
        <color indexed="63"/>
      </top>
      <bottom style="thin">
        <color indexed="23"/>
      </bottom>
    </border>
    <border>
      <left style="thin">
        <color indexed="22"/>
      </left>
      <right style="thin">
        <color indexed="23"/>
      </right>
      <top style="thin">
        <color indexed="23"/>
      </top>
      <bottom style="thin">
        <color indexed="23"/>
      </bottom>
    </border>
    <border>
      <left style="thin">
        <color indexed="22"/>
      </left>
      <right style="thin">
        <color indexed="22"/>
      </right>
      <top style="thin">
        <color indexed="22"/>
      </top>
      <bottom style="thin">
        <color indexed="23"/>
      </bottom>
    </border>
    <border>
      <left style="thin">
        <color indexed="22"/>
      </left>
      <right style="thin">
        <color indexed="23"/>
      </right>
      <top style="thin">
        <color indexed="22"/>
      </top>
      <bottom style="thin">
        <color indexed="2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style="thin">
        <color indexed="22"/>
      </top>
      <bottom style="thin">
        <color indexed="23"/>
      </bottom>
    </border>
    <border>
      <left>
        <color indexed="63"/>
      </left>
      <right>
        <color indexed="63"/>
      </right>
      <top style="thin">
        <color indexed="23"/>
      </top>
      <bottom>
        <color indexed="63"/>
      </bottom>
    </border>
    <border>
      <left style="thin">
        <color indexed="22"/>
      </left>
      <right>
        <color indexed="63"/>
      </right>
      <top>
        <color indexed="63"/>
      </top>
      <bottom style="thin">
        <color indexed="23"/>
      </bottom>
    </border>
    <border>
      <left style="thin">
        <color indexed="23"/>
      </left>
      <right style="thin">
        <color indexed="22"/>
      </right>
      <top style="thin">
        <color indexed="22"/>
      </top>
      <bottom style="thin">
        <color indexed="23"/>
      </bottom>
    </border>
    <border>
      <left style="thin">
        <color indexed="22"/>
      </left>
      <right>
        <color indexed="63"/>
      </right>
      <top style="thin">
        <color indexed="22"/>
      </top>
      <bottom style="thin">
        <color indexed="23"/>
      </bottom>
    </border>
    <border>
      <left>
        <color indexed="63"/>
      </left>
      <right style="thin">
        <color indexed="22"/>
      </right>
      <top style="thin">
        <color indexed="22"/>
      </top>
      <bottom style="thin">
        <color indexed="23"/>
      </bottom>
    </border>
    <border>
      <left style="thin">
        <color indexed="23"/>
      </left>
      <right style="thin">
        <color indexed="23"/>
      </right>
      <top style="thin">
        <color indexed="23"/>
      </top>
      <bottom style="thin">
        <color indexed="23"/>
      </bottom>
    </border>
    <border>
      <left style="thin">
        <color indexed="23"/>
      </left>
      <right>
        <color indexed="63"/>
      </right>
      <top>
        <color indexed="63"/>
      </top>
      <bottom style="thin">
        <color indexed="22"/>
      </bottom>
    </border>
    <border>
      <left>
        <color indexed="63"/>
      </left>
      <right style="thin">
        <color indexed="23"/>
      </right>
      <top>
        <color indexed="63"/>
      </top>
      <bottom style="thin">
        <color indexed="22"/>
      </bottom>
    </border>
    <border>
      <left style="medium">
        <color indexed="23"/>
      </left>
      <right style="medium">
        <color indexed="23"/>
      </right>
      <top style="medium">
        <color indexed="23"/>
      </top>
      <bottom style="medium">
        <color indexed="23"/>
      </bottom>
    </border>
    <border>
      <left style="medium">
        <color indexed="22"/>
      </left>
      <right>
        <color indexed="63"/>
      </right>
      <top>
        <color indexed="63"/>
      </top>
      <bottom style="thin">
        <color indexed="22"/>
      </bottom>
    </border>
    <border>
      <left>
        <color indexed="63"/>
      </left>
      <right style="medium">
        <color indexed="23"/>
      </right>
      <top>
        <color indexed="63"/>
      </top>
      <bottom style="thin">
        <color indexed="22"/>
      </bottom>
    </border>
    <border>
      <left style="thin">
        <color indexed="23"/>
      </left>
      <right>
        <color indexed="63"/>
      </right>
      <top style="thin">
        <color indexed="23"/>
      </top>
      <bottom>
        <color indexed="63"/>
      </bottom>
    </border>
    <border>
      <left style="thin">
        <color indexed="22"/>
      </left>
      <right style="thin">
        <color indexed="22"/>
      </right>
      <top style="thin">
        <color indexed="23"/>
      </top>
      <bottom style="thin">
        <color indexed="22"/>
      </bottom>
    </border>
    <border>
      <left style="thin">
        <color indexed="22"/>
      </left>
      <right style="thin">
        <color indexed="23"/>
      </right>
      <top style="thin">
        <color indexed="23"/>
      </top>
      <bottom style="thin">
        <color indexed="22"/>
      </bottom>
    </border>
    <border>
      <left style="thin">
        <color indexed="23"/>
      </left>
      <right>
        <color indexed="63"/>
      </right>
      <top>
        <color indexed="63"/>
      </top>
      <bottom style="thin">
        <color indexed="23"/>
      </bottom>
    </border>
    <border>
      <left>
        <color indexed="63"/>
      </left>
      <right>
        <color indexed="63"/>
      </right>
      <top style="thin">
        <color indexed="23"/>
      </top>
      <bottom style="thin">
        <color indexed="22"/>
      </bottom>
    </border>
    <border>
      <left>
        <color indexed="63"/>
      </left>
      <right style="thin">
        <color indexed="23"/>
      </right>
      <top style="thin">
        <color indexed="23"/>
      </top>
      <bottom>
        <color indexed="63"/>
      </bottom>
    </border>
    <border>
      <left>
        <color indexed="63"/>
      </left>
      <right style="thin">
        <color indexed="23"/>
      </right>
      <top style="thin">
        <color indexed="23"/>
      </top>
      <bottom style="thin">
        <color indexed="22"/>
      </bottom>
    </border>
    <border>
      <left style="thin">
        <color indexed="22"/>
      </left>
      <right style="medium">
        <color indexed="22"/>
      </right>
      <top>
        <color indexed="63"/>
      </top>
      <bottom>
        <color indexed="63"/>
      </bottom>
    </border>
    <border>
      <left style="thin">
        <color indexed="23"/>
      </left>
      <right style="thin">
        <color indexed="22"/>
      </right>
      <top style="thin">
        <color indexed="23"/>
      </top>
      <bottom style="thin">
        <color indexed="23"/>
      </bottom>
    </border>
    <border>
      <left>
        <color indexed="63"/>
      </left>
      <right style="thin">
        <color indexed="23"/>
      </right>
      <top style="thin">
        <color indexed="22"/>
      </top>
      <bottom style="thin">
        <color indexed="22"/>
      </bottom>
    </border>
    <border>
      <left>
        <color indexed="63"/>
      </left>
      <right style="thin">
        <color indexed="23"/>
      </right>
      <top style="thin">
        <color indexed="22"/>
      </top>
      <bottom style="thin">
        <color indexed="23"/>
      </bottom>
    </border>
    <border>
      <left style="thin">
        <color indexed="22"/>
      </left>
      <right style="thin">
        <color indexed="22"/>
      </right>
      <top style="thin">
        <color indexed="23"/>
      </top>
      <bottom style="thin">
        <color indexed="23"/>
      </bottom>
    </border>
    <border>
      <left style="thin">
        <color indexed="22"/>
      </left>
      <right style="thin">
        <color indexed="22"/>
      </right>
      <top>
        <color indexed="63"/>
      </top>
      <bottom>
        <color indexed="63"/>
      </bottom>
    </border>
    <border>
      <left>
        <color indexed="63"/>
      </left>
      <right style="thin">
        <color indexed="22"/>
      </right>
      <top style="thin">
        <color indexed="22"/>
      </top>
      <bottom style="thin">
        <color indexed="22"/>
      </bottom>
    </border>
    <border>
      <left style="thin">
        <color indexed="10"/>
      </left>
      <right style="thin">
        <color indexed="10"/>
      </right>
      <top style="thin">
        <color indexed="10"/>
      </top>
      <bottom style="thin">
        <color indexed="10"/>
      </bottom>
    </border>
    <border>
      <left style="thin">
        <color indexed="23"/>
      </left>
      <right>
        <color indexed="63"/>
      </right>
      <top style="thin">
        <color indexed="22"/>
      </top>
      <bottom style="thin">
        <color indexed="22"/>
      </bottom>
    </border>
    <border>
      <left style="thin">
        <color indexed="22"/>
      </left>
      <right style="thin">
        <color indexed="23"/>
      </right>
      <top style="thin">
        <color indexed="22"/>
      </top>
      <bottom>
        <color indexed="63"/>
      </bottom>
    </border>
    <border>
      <left style="thin">
        <color indexed="23"/>
      </left>
      <right style="thin">
        <color indexed="22"/>
      </right>
      <top style="thin">
        <color indexed="22"/>
      </top>
      <bottom style="thin">
        <color indexed="22"/>
      </bottom>
    </border>
    <border>
      <left style="thin">
        <color indexed="23"/>
      </left>
      <right>
        <color indexed="63"/>
      </right>
      <top style="thin">
        <color indexed="23"/>
      </top>
      <bottom style="thin">
        <color indexed="23"/>
      </bottom>
    </border>
    <border>
      <left>
        <color indexed="63"/>
      </left>
      <right>
        <color indexed="63"/>
      </right>
      <top style="thin">
        <color indexed="22"/>
      </top>
      <bottom style="thin">
        <color indexed="22"/>
      </bottom>
    </border>
    <border>
      <left>
        <color indexed="63"/>
      </left>
      <right style="medium">
        <color indexed="22"/>
      </right>
      <top style="medium">
        <color indexed="22"/>
      </top>
      <bottom style="medium">
        <color indexed="22"/>
      </bottom>
    </border>
    <border>
      <left style="thin">
        <color indexed="22"/>
      </left>
      <right style="thin">
        <color indexed="22"/>
      </right>
      <top style="thin">
        <color indexed="22"/>
      </top>
      <bottom style="medium">
        <color indexed="22"/>
      </bottom>
    </border>
    <border>
      <left>
        <color indexed="63"/>
      </left>
      <right style="medium">
        <color indexed="22"/>
      </right>
      <top style="thin">
        <color indexed="23"/>
      </top>
      <bottom style="thin">
        <color indexed="22"/>
      </bottom>
    </border>
    <border>
      <left>
        <color indexed="63"/>
      </left>
      <right style="medium">
        <color indexed="22"/>
      </right>
      <top style="thin">
        <color indexed="22"/>
      </top>
      <bottom style="thin">
        <color indexed="22"/>
      </bottom>
    </border>
    <border>
      <left>
        <color indexed="63"/>
      </left>
      <right style="medium">
        <color indexed="22"/>
      </right>
      <top style="thin">
        <color indexed="22"/>
      </top>
      <bottom style="medium">
        <color indexed="22"/>
      </bottom>
    </border>
    <border>
      <left style="medium">
        <color indexed="22"/>
      </left>
      <right>
        <color indexed="63"/>
      </right>
      <top style="thin">
        <color indexed="22"/>
      </top>
      <bottom style="thin">
        <color indexed="22"/>
      </bottom>
    </border>
    <border>
      <left style="medium">
        <color indexed="22"/>
      </left>
      <right>
        <color indexed="63"/>
      </right>
      <top style="thin">
        <color indexed="22"/>
      </top>
      <bottom style="medium">
        <color indexed="22"/>
      </bottom>
    </border>
    <border>
      <left style="medium">
        <color indexed="22"/>
      </left>
      <right>
        <color indexed="63"/>
      </right>
      <top style="medium">
        <color indexed="22"/>
      </top>
      <bottom style="medium">
        <color indexed="22"/>
      </bottom>
    </border>
    <border>
      <left>
        <color indexed="63"/>
      </left>
      <right style="thin">
        <color indexed="23"/>
      </right>
      <top>
        <color indexed="63"/>
      </top>
      <bottom style="thin">
        <color indexed="23"/>
      </bottom>
    </border>
    <border>
      <left>
        <color indexed="63"/>
      </left>
      <right style="thick">
        <color indexed="23"/>
      </right>
      <top style="thick">
        <color indexed="22"/>
      </top>
      <bottom style="thick">
        <color indexed="23"/>
      </bottom>
    </border>
    <border>
      <left>
        <color indexed="63"/>
      </left>
      <right style="thick">
        <color indexed="22"/>
      </right>
      <top style="thick">
        <color indexed="22"/>
      </top>
      <bottom style="thick">
        <color indexed="22"/>
      </bottom>
    </border>
    <border>
      <left style="thick">
        <color indexed="22"/>
      </left>
      <right>
        <color indexed="63"/>
      </right>
      <top style="thick">
        <color indexed="22"/>
      </top>
      <bottom style="thick">
        <color indexed="22"/>
      </bottom>
    </border>
    <border>
      <left>
        <color indexed="63"/>
      </left>
      <right>
        <color indexed="63"/>
      </right>
      <top style="thick">
        <color indexed="22"/>
      </top>
      <bottom style="thick">
        <color indexed="22"/>
      </bottom>
    </border>
    <border>
      <left style="thin">
        <color indexed="2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2"/>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2"/>
      </right>
      <top style="thin">
        <color indexed="23"/>
      </top>
      <bottom style="thin">
        <color indexed="22"/>
      </bottom>
    </border>
    <border>
      <left style="thin">
        <color indexed="23"/>
      </left>
      <right>
        <color indexed="63"/>
      </right>
      <top style="thin">
        <color indexed="23"/>
      </top>
      <bottom style="thin">
        <color indexed="22"/>
      </bottom>
    </border>
    <border>
      <left>
        <color indexed="63"/>
      </left>
      <right>
        <color indexed="63"/>
      </right>
      <top style="medium">
        <color indexed="22"/>
      </top>
      <bottom style="medium">
        <color indexed="22"/>
      </bottom>
    </border>
    <border>
      <left>
        <color indexed="63"/>
      </left>
      <right>
        <color indexed="63"/>
      </right>
      <top style="thin">
        <color indexed="22"/>
      </top>
      <bottom style="thin">
        <color indexed="23"/>
      </bottom>
    </border>
    <border>
      <left>
        <color indexed="63"/>
      </left>
      <right style="thin">
        <color indexed="22"/>
      </right>
      <top>
        <color indexed="63"/>
      </top>
      <bottom style="thin">
        <color indexed="23"/>
      </bottom>
    </border>
    <border>
      <left>
        <color indexed="63"/>
      </left>
      <right style="thin">
        <color indexed="22"/>
      </right>
      <top style="thin">
        <color indexed="23"/>
      </top>
      <bottom style="thin">
        <color indexed="22"/>
      </bottom>
    </border>
    <border>
      <left style="thin">
        <color indexed="22"/>
      </left>
      <right>
        <color indexed="63"/>
      </right>
      <top style="thin">
        <color indexed="23"/>
      </top>
      <bottom style="thin">
        <color indexed="22"/>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59"/>
      </left>
      <right>
        <color indexed="63"/>
      </right>
      <top style="thin">
        <color indexed="59"/>
      </top>
      <bottom style="thin">
        <color indexed="42"/>
      </bottom>
    </border>
    <border>
      <left>
        <color indexed="63"/>
      </left>
      <right>
        <color indexed="63"/>
      </right>
      <top style="thin">
        <color indexed="59"/>
      </top>
      <bottom style="thin">
        <color indexed="42"/>
      </bottom>
    </border>
    <border>
      <left>
        <color indexed="63"/>
      </left>
      <right style="thin">
        <color indexed="59"/>
      </right>
      <top style="thin">
        <color indexed="59"/>
      </top>
      <bottom style="thin">
        <color indexed="42"/>
      </bottom>
    </border>
    <border>
      <left style="thin">
        <color indexed="59"/>
      </left>
      <right>
        <color indexed="63"/>
      </right>
      <top>
        <color indexed="63"/>
      </top>
      <bottom style="medium">
        <color indexed="59"/>
      </bottom>
    </border>
    <border>
      <left>
        <color indexed="63"/>
      </left>
      <right>
        <color indexed="63"/>
      </right>
      <top>
        <color indexed="63"/>
      </top>
      <bottom style="medium">
        <color indexed="59"/>
      </bottom>
    </border>
    <border>
      <left>
        <color indexed="63"/>
      </left>
      <right style="thin">
        <color indexed="59"/>
      </right>
      <top>
        <color indexed="63"/>
      </top>
      <bottom style="medium">
        <color indexed="59"/>
      </bottom>
    </border>
    <border>
      <left style="thin">
        <color indexed="22"/>
      </left>
      <right>
        <color indexed="63"/>
      </right>
      <top style="thin">
        <color indexed="22"/>
      </top>
      <bottom style="medium">
        <color indexed="22"/>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2"/>
      </left>
      <right>
        <color indexed="63"/>
      </right>
      <top style="medium">
        <color indexed="22"/>
      </top>
      <bottom style="thin">
        <color indexed="23"/>
      </bottom>
    </border>
    <border>
      <left>
        <color indexed="63"/>
      </left>
      <right>
        <color indexed="63"/>
      </right>
      <top style="medium">
        <color indexed="22"/>
      </top>
      <bottom style="thin">
        <color indexed="23"/>
      </bottom>
    </border>
    <border>
      <left>
        <color indexed="63"/>
      </left>
      <right style="medium">
        <color indexed="22"/>
      </right>
      <top style="medium">
        <color indexed="22"/>
      </top>
      <bottom style="thin">
        <color indexed="23"/>
      </bottom>
    </border>
    <border>
      <left>
        <color indexed="63"/>
      </left>
      <right style="medium">
        <color indexed="22"/>
      </right>
      <top>
        <color indexed="63"/>
      </top>
      <bottom style="thin">
        <color indexed="22"/>
      </bottom>
    </border>
    <border>
      <left style="thick">
        <color indexed="22"/>
      </left>
      <right>
        <color indexed="63"/>
      </right>
      <top style="thick">
        <color indexed="22"/>
      </top>
      <bottom style="thick">
        <color indexed="23"/>
      </bottom>
    </border>
    <border>
      <left>
        <color indexed="63"/>
      </left>
      <right>
        <color indexed="63"/>
      </right>
      <top style="thick">
        <color indexed="22"/>
      </top>
      <bottom style="thick">
        <color indexed="23"/>
      </bottom>
    </border>
    <border>
      <left style="thin">
        <color indexed="22"/>
      </left>
      <right>
        <color indexed="63"/>
      </right>
      <top style="medium">
        <color indexed="22"/>
      </top>
      <bottom style="medium">
        <color indexed="22"/>
      </bottom>
    </border>
    <border>
      <left>
        <color indexed="63"/>
      </left>
      <right style="thin">
        <color indexed="10"/>
      </right>
      <top style="thin">
        <color indexed="23"/>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73">
    <xf numFmtId="0" fontId="0" fillId="0" borderId="0" xfId="0"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right"/>
    </xf>
    <xf numFmtId="0" fontId="0" fillId="2" borderId="6" xfId="0" applyFill="1" applyBorder="1" applyAlignment="1">
      <alignment horizontal="right"/>
    </xf>
    <xf numFmtId="0" fontId="0" fillId="2" borderId="0" xfId="0" applyFill="1" applyAlignment="1" applyProtection="1">
      <alignment/>
      <protection/>
    </xf>
    <xf numFmtId="0" fontId="10" fillId="3" borderId="7" xfId="0" applyFont="1" applyFill="1" applyBorder="1" applyAlignment="1" applyProtection="1">
      <alignment vertical="center"/>
      <protection/>
    </xf>
    <xf numFmtId="0" fontId="10" fillId="3" borderId="8" xfId="0" applyFont="1" applyFill="1" applyBorder="1" applyAlignment="1" applyProtection="1">
      <alignment vertical="center"/>
      <protection/>
    </xf>
    <xf numFmtId="0" fontId="0" fillId="3" borderId="8" xfId="0" applyFill="1" applyBorder="1" applyAlignment="1" applyProtection="1">
      <alignment vertical="center"/>
      <protection/>
    </xf>
    <xf numFmtId="0" fontId="0" fillId="3" borderId="8" xfId="0" applyFill="1" applyBorder="1" applyAlignment="1" applyProtection="1">
      <alignment/>
      <protection/>
    </xf>
    <xf numFmtId="0" fontId="0" fillId="3" borderId="9" xfId="0" applyFill="1" applyBorder="1" applyAlignment="1" applyProtection="1">
      <alignment/>
      <protection/>
    </xf>
    <xf numFmtId="0" fontId="13" fillId="2" borderId="10" xfId="0" applyFont="1" applyFill="1" applyBorder="1" applyAlignment="1" applyProtection="1">
      <alignment/>
      <protection/>
    </xf>
    <xf numFmtId="0" fontId="13" fillId="3" borderId="10" xfId="0" applyFont="1" applyFill="1" applyBorder="1" applyAlignment="1" applyProtection="1">
      <alignment/>
      <protection/>
    </xf>
    <xf numFmtId="0" fontId="13" fillId="2" borderId="0" xfId="0" applyFont="1" applyFill="1" applyAlignment="1" applyProtection="1">
      <alignment/>
      <protection/>
    </xf>
    <xf numFmtId="0" fontId="13" fillId="0" borderId="0" xfId="0" applyFont="1" applyAlignment="1">
      <alignment/>
    </xf>
    <xf numFmtId="0" fontId="13" fillId="4" borderId="0" xfId="0" applyFont="1" applyFill="1" applyBorder="1" applyAlignment="1">
      <alignment/>
    </xf>
    <xf numFmtId="0" fontId="13" fillId="0" borderId="0" xfId="0" applyFont="1" applyBorder="1" applyAlignment="1">
      <alignment/>
    </xf>
    <xf numFmtId="0" fontId="13" fillId="2" borderId="0" xfId="0" applyFont="1" applyFill="1" applyAlignment="1">
      <alignment/>
    </xf>
    <xf numFmtId="0" fontId="13" fillId="3" borderId="11" xfId="0" applyFont="1" applyFill="1" applyBorder="1" applyAlignment="1" applyProtection="1">
      <alignment vertical="center"/>
      <protection/>
    </xf>
    <xf numFmtId="0" fontId="13" fillId="3" borderId="11" xfId="0" applyFont="1" applyFill="1" applyBorder="1" applyAlignment="1">
      <alignment/>
    </xf>
    <xf numFmtId="0" fontId="13" fillId="3" borderId="12" xfId="0" applyFont="1" applyFill="1" applyBorder="1" applyAlignment="1" applyProtection="1">
      <alignment/>
      <protection/>
    </xf>
    <xf numFmtId="0" fontId="13" fillId="3" borderId="13" xfId="0" applyFont="1" applyFill="1" applyBorder="1" applyAlignment="1" applyProtection="1">
      <alignment vertical="center"/>
      <protection/>
    </xf>
    <xf numFmtId="0" fontId="13" fillId="3" borderId="14" xfId="0" applyFont="1" applyFill="1" applyBorder="1" applyAlignment="1" applyProtection="1">
      <alignment vertical="center"/>
      <protection/>
    </xf>
    <xf numFmtId="0" fontId="13" fillId="2" borderId="10" xfId="0" applyFont="1" applyFill="1" applyBorder="1" applyAlignment="1" applyProtection="1">
      <alignment vertical="center"/>
      <protection/>
    </xf>
    <xf numFmtId="0" fontId="13" fillId="2" borderId="0" xfId="0" applyFont="1" applyFill="1" applyAlignment="1" applyProtection="1">
      <alignment vertical="center"/>
      <protection/>
    </xf>
    <xf numFmtId="0" fontId="13" fillId="0" borderId="0" xfId="0" applyFont="1" applyAlignment="1">
      <alignment vertical="center"/>
    </xf>
    <xf numFmtId="0" fontId="0" fillId="5" borderId="15" xfId="0" applyFill="1" applyBorder="1" applyAlignment="1">
      <alignment/>
    </xf>
    <xf numFmtId="0" fontId="0" fillId="4" borderId="7" xfId="0" applyFill="1" applyBorder="1" applyAlignment="1">
      <alignment/>
    </xf>
    <xf numFmtId="0" fontId="0" fillId="4" borderId="8" xfId="0" applyFill="1" applyBorder="1" applyAlignment="1">
      <alignment/>
    </xf>
    <xf numFmtId="0" fontId="0" fillId="4" borderId="9" xfId="0" applyFill="1" applyBorder="1" applyAlignment="1">
      <alignment/>
    </xf>
    <xf numFmtId="0" fontId="0" fillId="4" borderId="13" xfId="0" applyFill="1" applyBorder="1" applyAlignment="1">
      <alignment/>
    </xf>
    <xf numFmtId="0" fontId="0" fillId="4" borderId="0" xfId="0" applyFill="1" applyBorder="1" applyAlignment="1">
      <alignment/>
    </xf>
    <xf numFmtId="0" fontId="0" fillId="4" borderId="10" xfId="0" applyFill="1" applyBorder="1" applyAlignment="1">
      <alignment/>
    </xf>
    <xf numFmtId="0" fontId="23" fillId="4" borderId="0" xfId="0" applyFont="1" applyFill="1" applyBorder="1" applyAlignment="1">
      <alignment/>
    </xf>
    <xf numFmtId="0" fontId="24" fillId="4" borderId="0" xfId="0" applyFont="1" applyFill="1" applyBorder="1" applyAlignment="1">
      <alignment/>
    </xf>
    <xf numFmtId="0" fontId="25" fillId="4" borderId="0" xfId="0" applyFont="1" applyFill="1" applyBorder="1" applyAlignment="1">
      <alignment/>
    </xf>
    <xf numFmtId="0" fontId="0" fillId="3" borderId="8" xfId="0" applyFill="1" applyBorder="1" applyAlignment="1">
      <alignment/>
    </xf>
    <xf numFmtId="0" fontId="0" fillId="3" borderId="9" xfId="0" applyFill="1" applyBorder="1" applyAlignment="1">
      <alignment/>
    </xf>
    <xf numFmtId="0" fontId="0" fillId="3" borderId="11" xfId="0" applyFill="1" applyBorder="1" applyAlignment="1">
      <alignment/>
    </xf>
    <xf numFmtId="0" fontId="0" fillId="3" borderId="12" xfId="0" applyFill="1" applyBorder="1" applyAlignment="1">
      <alignment/>
    </xf>
    <xf numFmtId="0" fontId="0" fillId="4" borderId="14" xfId="0" applyFill="1" applyBorder="1" applyAlignment="1">
      <alignment/>
    </xf>
    <xf numFmtId="0" fontId="0" fillId="4" borderId="11" xfId="0" applyFill="1" applyBorder="1" applyAlignment="1">
      <alignment/>
    </xf>
    <xf numFmtId="0" fontId="0" fillId="4" borderId="12" xfId="0" applyFill="1" applyBorder="1" applyAlignment="1">
      <alignment/>
    </xf>
    <xf numFmtId="0" fontId="5" fillId="4" borderId="13" xfId="0" applyFont="1" applyFill="1" applyBorder="1" applyAlignment="1">
      <alignment/>
    </xf>
    <xf numFmtId="0" fontId="5" fillId="4" borderId="0" xfId="0" applyFont="1" applyFill="1" applyBorder="1" applyAlignment="1">
      <alignment/>
    </xf>
    <xf numFmtId="0" fontId="5" fillId="4" borderId="10" xfId="0" applyFont="1" applyFill="1" applyBorder="1" applyAlignment="1">
      <alignment/>
    </xf>
    <xf numFmtId="0" fontId="26" fillId="4" borderId="0" xfId="0" applyFont="1" applyFill="1" applyBorder="1" applyAlignment="1">
      <alignment/>
    </xf>
    <xf numFmtId="0" fontId="0" fillId="2" borderId="0" xfId="0" applyFill="1" applyAlignment="1">
      <alignment/>
    </xf>
    <xf numFmtId="0" fontId="0" fillId="2" borderId="0" xfId="0" applyFill="1" applyAlignment="1" applyProtection="1">
      <alignment/>
      <protection/>
    </xf>
    <xf numFmtId="0" fontId="0" fillId="2" borderId="10" xfId="0" applyFill="1" applyBorder="1" applyAlignment="1" applyProtection="1">
      <alignment/>
      <protection/>
    </xf>
    <xf numFmtId="0" fontId="0" fillId="4" borderId="0" xfId="0" applyFill="1" applyAlignment="1">
      <alignment/>
    </xf>
    <xf numFmtId="0" fontId="13" fillId="3" borderId="0" xfId="0" applyFont="1" applyFill="1" applyAlignment="1">
      <alignment/>
    </xf>
    <xf numFmtId="0" fontId="0" fillId="3" borderId="0" xfId="0" applyFill="1" applyAlignment="1">
      <alignment/>
    </xf>
    <xf numFmtId="0" fontId="0" fillId="6" borderId="0" xfId="0" applyFill="1" applyAlignment="1">
      <alignment/>
    </xf>
    <xf numFmtId="0" fontId="0" fillId="2" borderId="0" xfId="0" applyFill="1" applyBorder="1" applyAlignment="1" applyProtection="1">
      <alignment/>
      <protection/>
    </xf>
    <xf numFmtId="0" fontId="0" fillId="3" borderId="0" xfId="0" applyFill="1" applyBorder="1" applyAlignment="1">
      <alignment/>
    </xf>
    <xf numFmtId="0" fontId="0" fillId="3" borderId="10" xfId="0" applyFill="1" applyBorder="1" applyAlignment="1" applyProtection="1">
      <alignment/>
      <protection/>
    </xf>
    <xf numFmtId="0" fontId="0" fillId="0" borderId="0" xfId="0" applyAlignment="1">
      <alignment/>
    </xf>
    <xf numFmtId="49" fontId="4" fillId="3" borderId="0" xfId="0" applyNumberFormat="1" applyFont="1" applyFill="1" applyBorder="1" applyAlignment="1" applyProtection="1">
      <alignment horizontal="right"/>
      <protection/>
    </xf>
    <xf numFmtId="14" fontId="11" fillId="3" borderId="0" xfId="0" applyNumberFormat="1" applyFont="1" applyFill="1" applyBorder="1" applyAlignment="1" applyProtection="1">
      <alignment horizontal="center"/>
      <protection/>
    </xf>
    <xf numFmtId="0" fontId="15" fillId="3" borderId="0" xfId="0" applyFont="1" applyFill="1" applyBorder="1" applyAlignment="1" applyProtection="1">
      <alignment horizontal="center"/>
      <protection/>
    </xf>
    <xf numFmtId="3" fontId="16" fillId="3" borderId="0" xfId="0" applyNumberFormat="1" applyFont="1" applyFill="1" applyBorder="1" applyAlignment="1" applyProtection="1">
      <alignment/>
      <protection/>
    </xf>
    <xf numFmtId="49" fontId="15" fillId="3" borderId="0" xfId="0" applyNumberFormat="1" applyFont="1" applyFill="1" applyBorder="1" applyAlignment="1" applyProtection="1">
      <alignment/>
      <protection/>
    </xf>
    <xf numFmtId="165" fontId="0" fillId="3" borderId="0" xfId="0" applyNumberFormat="1" applyFont="1" applyFill="1" applyBorder="1" applyAlignment="1" applyProtection="1">
      <alignment horizontal="right"/>
      <protection/>
    </xf>
    <xf numFmtId="49" fontId="15" fillId="3" borderId="0" xfId="0" applyNumberFormat="1" applyFont="1" applyFill="1" applyBorder="1" applyAlignment="1" applyProtection="1">
      <alignment horizontal="right"/>
      <protection/>
    </xf>
    <xf numFmtId="49" fontId="5" fillId="3" borderId="0" xfId="0" applyNumberFormat="1" applyFont="1" applyFill="1" applyBorder="1" applyAlignment="1" applyProtection="1">
      <alignment horizontal="left" shrinkToFit="1"/>
      <protection/>
    </xf>
    <xf numFmtId="49" fontId="13" fillId="3" borderId="0" xfId="0" applyNumberFormat="1" applyFont="1" applyFill="1" applyBorder="1" applyAlignment="1" applyProtection="1">
      <alignment/>
      <protection/>
    </xf>
    <xf numFmtId="0" fontId="13" fillId="3" borderId="0" xfId="0" applyFont="1" applyFill="1" applyBorder="1" applyAlignment="1">
      <alignment/>
    </xf>
    <xf numFmtId="4" fontId="0" fillId="3" borderId="0" xfId="0" applyNumberFormat="1" applyFont="1" applyFill="1" applyBorder="1" applyAlignment="1" applyProtection="1">
      <alignment horizontal="right"/>
      <protection/>
    </xf>
    <xf numFmtId="2" fontId="0" fillId="3" borderId="0" xfId="0" applyNumberFormat="1" applyFont="1" applyFill="1" applyBorder="1" applyAlignment="1" applyProtection="1">
      <alignment horizontal="right"/>
      <protection/>
    </xf>
    <xf numFmtId="2" fontId="5" fillId="3" borderId="0" xfId="0" applyNumberFormat="1" applyFont="1" applyFill="1" applyBorder="1" applyAlignment="1" applyProtection="1">
      <alignment horizontal="left" shrinkToFit="1"/>
      <protection/>
    </xf>
    <xf numFmtId="2" fontId="13" fillId="3" borderId="10" xfId="0" applyNumberFormat="1" applyFont="1" applyFill="1" applyBorder="1" applyAlignment="1" applyProtection="1">
      <alignment/>
      <protection/>
    </xf>
    <xf numFmtId="0" fontId="35" fillId="7" borderId="16" xfId="0" applyFont="1" applyFill="1" applyBorder="1" applyAlignment="1" applyProtection="1">
      <alignment horizontal="center"/>
      <protection/>
    </xf>
    <xf numFmtId="49" fontId="15" fillId="2" borderId="17" xfId="0" applyNumberFormat="1" applyFont="1" applyFill="1" applyBorder="1" applyAlignment="1" applyProtection="1">
      <alignment horizontal="center"/>
      <protection/>
    </xf>
    <xf numFmtId="0" fontId="3" fillId="0" borderId="0" xfId="0" applyFont="1" applyAlignment="1">
      <alignment/>
    </xf>
    <xf numFmtId="165" fontId="15" fillId="4" borderId="17" xfId="0" applyNumberFormat="1" applyFont="1" applyFill="1" applyBorder="1" applyAlignment="1" applyProtection="1">
      <alignment/>
      <protection locked="0"/>
    </xf>
    <xf numFmtId="2" fontId="13" fillId="3" borderId="0" xfId="0" applyNumberFormat="1" applyFont="1" applyFill="1" applyBorder="1" applyAlignment="1" applyProtection="1">
      <alignment horizontal="left" shrinkToFit="1"/>
      <protection/>
    </xf>
    <xf numFmtId="2" fontId="0" fillId="3" borderId="0" xfId="0" applyNumberFormat="1" applyFont="1" applyFill="1" applyBorder="1" applyAlignment="1" applyProtection="1">
      <alignment horizontal="left" shrinkToFit="1"/>
      <protection/>
    </xf>
    <xf numFmtId="3" fontId="0" fillId="3" borderId="0" xfId="0" applyNumberFormat="1" applyFont="1" applyFill="1" applyBorder="1" applyAlignment="1" applyProtection="1">
      <alignment horizontal="right"/>
      <protection/>
    </xf>
    <xf numFmtId="3" fontId="0" fillId="3" borderId="0" xfId="0" applyNumberFormat="1" applyFont="1" applyFill="1" applyBorder="1" applyAlignment="1" applyProtection="1">
      <alignment/>
      <protection/>
    </xf>
    <xf numFmtId="3" fontId="5" fillId="3" borderId="0" xfId="0" applyNumberFormat="1" applyFont="1" applyFill="1" applyBorder="1" applyAlignment="1" applyProtection="1">
      <alignment horizontal="left" shrinkToFit="1"/>
      <protection/>
    </xf>
    <xf numFmtId="3" fontId="15" fillId="3" borderId="0" xfId="0" applyNumberFormat="1" applyFont="1" applyFill="1" applyBorder="1" applyAlignment="1" applyProtection="1">
      <alignment/>
      <protection/>
    </xf>
    <xf numFmtId="3" fontId="15" fillId="3" borderId="0" xfId="0" applyNumberFormat="1" applyFont="1" applyFill="1" applyBorder="1" applyAlignment="1" applyProtection="1">
      <alignment horizontal="right"/>
      <protection/>
    </xf>
    <xf numFmtId="3" fontId="5" fillId="4" borderId="17" xfId="0" applyNumberFormat="1" applyFont="1" applyFill="1" applyBorder="1" applyAlignment="1" applyProtection="1">
      <alignment horizontal="center" shrinkToFit="1"/>
      <protection locked="0"/>
    </xf>
    <xf numFmtId="3" fontId="38" fillId="3" borderId="0" xfId="0" applyNumberFormat="1" applyFont="1" applyFill="1" applyBorder="1" applyAlignment="1" applyProtection="1">
      <alignment horizontal="left"/>
      <protection/>
    </xf>
    <xf numFmtId="49" fontId="15" fillId="2" borderId="15" xfId="0" applyNumberFormat="1" applyFont="1" applyFill="1" applyBorder="1" applyAlignment="1" applyProtection="1">
      <alignment horizontal="center"/>
      <protection/>
    </xf>
    <xf numFmtId="3" fontId="32" fillId="3" borderId="0" xfId="0" applyNumberFormat="1" applyFont="1" applyFill="1" applyBorder="1" applyAlignment="1" applyProtection="1">
      <alignment horizontal="right"/>
      <protection/>
    </xf>
    <xf numFmtId="165" fontId="3" fillId="2" borderId="18" xfId="0" applyNumberFormat="1" applyFont="1" applyFill="1" applyBorder="1" applyAlignment="1" applyProtection="1">
      <alignment horizontal="right" shrinkToFit="1"/>
      <protection/>
    </xf>
    <xf numFmtId="3" fontId="15" fillId="3" borderId="19" xfId="0" applyNumberFormat="1" applyFont="1" applyFill="1" applyBorder="1" applyAlignment="1" applyProtection="1">
      <alignment horizontal="right"/>
      <protection/>
    </xf>
    <xf numFmtId="165" fontId="3" fillId="4" borderId="20" xfId="0" applyNumberFormat="1" applyFont="1" applyFill="1" applyBorder="1" applyAlignment="1" applyProtection="1">
      <alignment horizontal="right" shrinkToFit="1"/>
      <protection locked="0"/>
    </xf>
    <xf numFmtId="49" fontId="15" fillId="4" borderId="18" xfId="0" applyNumberFormat="1" applyFont="1" applyFill="1" applyBorder="1" applyAlignment="1" applyProtection="1">
      <alignment horizontal="center"/>
      <protection locked="0"/>
    </xf>
    <xf numFmtId="165" fontId="15" fillId="4" borderId="21" xfId="0" applyNumberFormat="1" applyFont="1" applyFill="1" applyBorder="1" applyAlignment="1" applyProtection="1">
      <alignment/>
      <protection locked="0"/>
    </xf>
    <xf numFmtId="49" fontId="15" fillId="4" borderId="22" xfId="0" applyNumberFormat="1" applyFont="1" applyFill="1" applyBorder="1" applyAlignment="1" applyProtection="1">
      <alignment horizontal="center"/>
      <protection locked="0"/>
    </xf>
    <xf numFmtId="49" fontId="15" fillId="2" borderId="18" xfId="0" applyNumberFormat="1" applyFont="1" applyFill="1" applyBorder="1" applyAlignment="1" applyProtection="1">
      <alignment horizontal="center"/>
      <protection/>
    </xf>
    <xf numFmtId="3" fontId="15" fillId="4" borderId="21" xfId="0" applyNumberFormat="1" applyFont="1" applyFill="1" applyBorder="1" applyAlignment="1" applyProtection="1">
      <alignment horizontal="center" shrinkToFit="1"/>
      <protection locked="0"/>
    </xf>
    <xf numFmtId="49" fontId="15" fillId="3" borderId="19" xfId="0" applyNumberFormat="1" applyFont="1" applyFill="1" applyBorder="1" applyAlignment="1" applyProtection="1">
      <alignment horizontal="right"/>
      <protection/>
    </xf>
    <xf numFmtId="165" fontId="3" fillId="2" borderId="22" xfId="0" applyNumberFormat="1" applyFont="1" applyFill="1" applyBorder="1" applyAlignment="1" applyProtection="1">
      <alignment horizontal="right" shrinkToFit="1"/>
      <protection/>
    </xf>
    <xf numFmtId="3" fontId="42" fillId="3" borderId="23" xfId="0" applyNumberFormat="1" applyFont="1" applyFill="1" applyBorder="1" applyAlignment="1" applyProtection="1">
      <alignment horizontal="center"/>
      <protection/>
    </xf>
    <xf numFmtId="0" fontId="13" fillId="3" borderId="0" xfId="0" applyFont="1" applyFill="1" applyBorder="1" applyAlignment="1" applyProtection="1">
      <alignment vertical="center"/>
      <protection/>
    </xf>
    <xf numFmtId="0" fontId="13" fillId="3" borderId="24" xfId="0" applyFont="1" applyFill="1" applyBorder="1" applyAlignment="1">
      <alignment/>
    </xf>
    <xf numFmtId="49" fontId="15" fillId="3" borderId="24" xfId="0" applyNumberFormat="1" applyFont="1" applyFill="1" applyBorder="1" applyAlignment="1" applyProtection="1">
      <alignment/>
      <protection/>
    </xf>
    <xf numFmtId="165" fontId="15" fillId="4" borderId="21" xfId="0" applyNumberFormat="1" applyFont="1" applyFill="1" applyBorder="1" applyAlignment="1" applyProtection="1">
      <alignment horizontal="right" shrinkToFit="1"/>
      <protection/>
    </xf>
    <xf numFmtId="165" fontId="15" fillId="2" borderId="25" xfId="0" applyNumberFormat="1" applyFont="1" applyFill="1" applyBorder="1" applyAlignment="1" applyProtection="1">
      <alignment horizontal="right"/>
      <protection/>
    </xf>
    <xf numFmtId="0" fontId="15" fillId="3" borderId="26" xfId="0" applyFont="1" applyFill="1" applyBorder="1" applyAlignment="1" applyProtection="1">
      <alignment/>
      <protection/>
    </xf>
    <xf numFmtId="165" fontId="15" fillId="4" borderId="18" xfId="0" applyNumberFormat="1" applyFont="1" applyFill="1" applyBorder="1" applyAlignment="1" applyProtection="1">
      <alignment/>
      <protection locked="0"/>
    </xf>
    <xf numFmtId="0" fontId="43" fillId="3" borderId="26" xfId="0" applyFont="1" applyFill="1" applyBorder="1" applyAlignment="1" applyProtection="1">
      <alignment vertical="top"/>
      <protection/>
    </xf>
    <xf numFmtId="49" fontId="14" fillId="8" borderId="21" xfId="0" applyNumberFormat="1" applyFont="1" applyFill="1" applyBorder="1" applyAlignment="1" applyProtection="1">
      <alignment horizontal="center"/>
      <protection locked="0"/>
    </xf>
    <xf numFmtId="2" fontId="21" fillId="3" borderId="10" xfId="0" applyNumberFormat="1" applyFont="1" applyFill="1" applyBorder="1" applyAlignment="1" applyProtection="1">
      <alignment/>
      <protection/>
    </xf>
    <xf numFmtId="0" fontId="21" fillId="2" borderId="0" xfId="0" applyFont="1" applyFill="1" applyAlignment="1" applyProtection="1">
      <alignment/>
      <protection/>
    </xf>
    <xf numFmtId="0" fontId="21" fillId="0" borderId="0" xfId="0" applyFont="1" applyAlignment="1">
      <alignment/>
    </xf>
    <xf numFmtId="3" fontId="11" fillId="4" borderId="27" xfId="0" applyNumberFormat="1" applyFont="1" applyFill="1" applyBorder="1" applyAlignment="1" applyProtection="1">
      <alignment horizontal="center" shrinkToFit="1"/>
      <protection locked="0"/>
    </xf>
    <xf numFmtId="165" fontId="14" fillId="5" borderId="28" xfId="0" applyNumberFormat="1" applyFont="1" applyFill="1" applyBorder="1" applyAlignment="1" applyProtection="1">
      <alignment horizontal="center"/>
      <protection/>
    </xf>
    <xf numFmtId="165" fontId="37" fillId="5" borderId="29" xfId="0" applyNumberFormat="1" applyFont="1" applyFill="1" applyBorder="1" applyAlignment="1" applyProtection="1">
      <alignment horizontal="center"/>
      <protection/>
    </xf>
    <xf numFmtId="49" fontId="15" fillId="5" borderId="30" xfId="0" applyNumberFormat="1" applyFont="1" applyFill="1" applyBorder="1" applyAlignment="1" applyProtection="1">
      <alignment horizontal="right"/>
      <protection/>
    </xf>
    <xf numFmtId="165" fontId="37" fillId="5" borderId="21" xfId="0" applyNumberFormat="1" applyFont="1" applyFill="1" applyBorder="1" applyAlignment="1" applyProtection="1">
      <alignment horizontal="center"/>
      <protection/>
    </xf>
    <xf numFmtId="165" fontId="14" fillId="5" borderId="22" xfId="0" applyNumberFormat="1" applyFont="1" applyFill="1" applyBorder="1" applyAlignment="1" applyProtection="1">
      <alignment horizontal="center"/>
      <protection/>
    </xf>
    <xf numFmtId="165" fontId="15" fillId="4" borderId="22" xfId="0" applyNumberFormat="1" applyFont="1" applyFill="1" applyBorder="1" applyAlignment="1" applyProtection="1">
      <alignment/>
      <protection locked="0"/>
    </xf>
    <xf numFmtId="165" fontId="3" fillId="2" borderId="31" xfId="0" applyNumberFormat="1" applyFont="1" applyFill="1" applyBorder="1" applyAlignment="1" applyProtection="1">
      <alignment horizontal="right"/>
      <protection/>
    </xf>
    <xf numFmtId="2" fontId="5" fillId="3" borderId="32" xfId="0" applyNumberFormat="1" applyFont="1" applyFill="1" applyBorder="1" applyAlignment="1" applyProtection="1">
      <alignment horizontal="left" shrinkToFit="1"/>
      <protection/>
    </xf>
    <xf numFmtId="2" fontId="5" fillId="3" borderId="11" xfId="0" applyNumberFormat="1" applyFont="1" applyFill="1" applyBorder="1" applyAlignment="1" applyProtection="1">
      <alignment horizontal="left" shrinkToFit="1"/>
      <protection/>
    </xf>
    <xf numFmtId="2" fontId="5" fillId="3" borderId="33" xfId="0" applyNumberFormat="1" applyFont="1" applyFill="1" applyBorder="1" applyAlignment="1" applyProtection="1">
      <alignment horizontal="left" shrinkToFit="1"/>
      <protection/>
    </xf>
    <xf numFmtId="165" fontId="0" fillId="3" borderId="32" xfId="0" applyNumberFormat="1" applyFont="1" applyFill="1" applyBorder="1" applyAlignment="1" applyProtection="1">
      <alignment horizontal="right"/>
      <protection/>
    </xf>
    <xf numFmtId="49" fontId="15" fillId="3" borderId="11" xfId="0" applyNumberFormat="1" applyFont="1" applyFill="1" applyBorder="1" applyAlignment="1" applyProtection="1">
      <alignment horizontal="right"/>
      <protection/>
    </xf>
    <xf numFmtId="49" fontId="15" fillId="3" borderId="32" xfId="0" applyNumberFormat="1" applyFont="1" applyFill="1" applyBorder="1" applyAlignment="1" applyProtection="1">
      <alignment/>
      <protection/>
    </xf>
    <xf numFmtId="0" fontId="13" fillId="3" borderId="33" xfId="0" applyFont="1" applyFill="1" applyBorder="1" applyAlignment="1">
      <alignment/>
    </xf>
    <xf numFmtId="0" fontId="35" fillId="9" borderId="16" xfId="0" applyFont="1" applyFill="1" applyBorder="1" applyAlignment="1" applyProtection="1">
      <alignment horizontal="center"/>
      <protection/>
    </xf>
    <xf numFmtId="165" fontId="3" fillId="2" borderId="34" xfId="0" applyNumberFormat="1" applyFont="1" applyFill="1" applyBorder="1" applyAlignment="1" applyProtection="1">
      <alignment horizontal="right"/>
      <protection/>
    </xf>
    <xf numFmtId="49" fontId="11" fillId="3" borderId="35" xfId="0" applyNumberFormat="1" applyFont="1" applyFill="1" applyBorder="1" applyAlignment="1" applyProtection="1">
      <alignment horizontal="right"/>
      <protection/>
    </xf>
    <xf numFmtId="2" fontId="21" fillId="3" borderId="11" xfId="0" applyNumberFormat="1" applyFont="1" applyFill="1" applyBorder="1" applyAlignment="1" applyProtection="1">
      <alignment horizontal="left" shrinkToFit="1"/>
      <protection/>
    </xf>
    <xf numFmtId="175" fontId="21" fillId="3" borderId="36" xfId="0" applyNumberFormat="1" applyFont="1" applyFill="1" applyBorder="1" applyAlignment="1" applyProtection="1">
      <alignment horizontal="right"/>
      <protection/>
    </xf>
    <xf numFmtId="3" fontId="5" fillId="3" borderId="32" xfId="0" applyNumberFormat="1" applyFont="1" applyFill="1" applyBorder="1" applyAlignment="1" applyProtection="1">
      <alignment horizontal="left" shrinkToFit="1"/>
      <protection/>
    </xf>
    <xf numFmtId="3" fontId="38" fillId="3" borderId="33" xfId="0" applyNumberFormat="1" applyFont="1" applyFill="1" applyBorder="1" applyAlignment="1" applyProtection="1">
      <alignment horizontal="left"/>
      <protection/>
    </xf>
    <xf numFmtId="3" fontId="42" fillId="3" borderId="37" xfId="0" applyNumberFormat="1" applyFont="1" applyFill="1" applyBorder="1" applyAlignment="1" applyProtection="1">
      <alignment horizontal="center"/>
      <protection/>
    </xf>
    <xf numFmtId="3" fontId="5" fillId="4" borderId="38" xfId="0" applyNumberFormat="1" applyFont="1" applyFill="1" applyBorder="1" applyAlignment="1" applyProtection="1">
      <alignment horizontal="center" shrinkToFit="1"/>
      <protection locked="0"/>
    </xf>
    <xf numFmtId="165" fontId="3" fillId="2" borderId="39" xfId="0" applyNumberFormat="1" applyFont="1" applyFill="1" applyBorder="1" applyAlignment="1" applyProtection="1">
      <alignment horizontal="right" shrinkToFit="1"/>
      <protection/>
    </xf>
    <xf numFmtId="3" fontId="42" fillId="3" borderId="40" xfId="0" applyNumberFormat="1" applyFont="1" applyFill="1" applyBorder="1" applyAlignment="1" applyProtection="1">
      <alignment horizontal="center"/>
      <protection/>
    </xf>
    <xf numFmtId="3" fontId="32" fillId="3" borderId="19" xfId="0" applyNumberFormat="1" applyFont="1" applyFill="1" applyBorder="1" applyAlignment="1" applyProtection="1">
      <alignment horizontal="right"/>
      <protection/>
    </xf>
    <xf numFmtId="3" fontId="0" fillId="3" borderId="19" xfId="0" applyNumberFormat="1" applyFont="1" applyFill="1" applyBorder="1" applyAlignment="1" applyProtection="1">
      <alignment/>
      <protection/>
    </xf>
    <xf numFmtId="3" fontId="5" fillId="4" borderId="21" xfId="0" applyNumberFormat="1" applyFont="1" applyFill="1" applyBorder="1" applyAlignment="1" applyProtection="1">
      <alignment horizontal="center" shrinkToFit="1"/>
      <protection locked="0"/>
    </xf>
    <xf numFmtId="165" fontId="0" fillId="3" borderId="11" xfId="0" applyNumberFormat="1" applyFont="1" applyFill="1" applyBorder="1" applyAlignment="1" applyProtection="1">
      <alignment horizontal="right"/>
      <protection/>
    </xf>
    <xf numFmtId="3" fontId="5" fillId="3" borderId="33" xfId="0" applyNumberFormat="1" applyFont="1" applyFill="1" applyBorder="1" applyAlignment="1" applyProtection="1">
      <alignment horizontal="left" shrinkToFit="1"/>
      <protection/>
    </xf>
    <xf numFmtId="2" fontId="0" fillId="3" borderId="0" xfId="0" applyNumberFormat="1" applyFont="1" applyFill="1" applyBorder="1" applyAlignment="1" applyProtection="1">
      <alignment horizontal="right" vertical="center"/>
      <protection/>
    </xf>
    <xf numFmtId="2" fontId="13" fillId="3" borderId="10" xfId="0" applyNumberFormat="1" applyFont="1" applyFill="1" applyBorder="1" applyAlignment="1" applyProtection="1">
      <alignment vertical="center"/>
      <protection/>
    </xf>
    <xf numFmtId="165" fontId="0" fillId="5" borderId="41" xfId="0" applyNumberFormat="1" applyFont="1" applyFill="1" applyBorder="1" applyAlignment="1" applyProtection="1">
      <alignment horizontal="right" vertical="center"/>
      <protection/>
    </xf>
    <xf numFmtId="49" fontId="15" fillId="5" borderId="26" xfId="0" applyNumberFormat="1" applyFont="1" applyFill="1" applyBorder="1" applyAlignment="1" applyProtection="1">
      <alignment horizontal="right" vertical="center"/>
      <protection/>
    </xf>
    <xf numFmtId="2" fontId="5" fillId="5" borderId="42" xfId="0" applyNumberFormat="1" applyFont="1" applyFill="1" applyBorder="1" applyAlignment="1" applyProtection="1">
      <alignment horizontal="left" vertical="center" shrinkToFit="1"/>
      <protection/>
    </xf>
    <xf numFmtId="2" fontId="5" fillId="3" borderId="0" xfId="0" applyNumberFormat="1" applyFont="1" applyFill="1" applyBorder="1" applyAlignment="1" applyProtection="1">
      <alignment horizontal="left" vertical="center" shrinkToFit="1"/>
      <protection/>
    </xf>
    <xf numFmtId="49" fontId="15" fillId="5" borderId="41" xfId="0" applyNumberFormat="1" applyFont="1" applyFill="1" applyBorder="1" applyAlignment="1" applyProtection="1">
      <alignment horizontal="right" vertical="center"/>
      <protection/>
    </xf>
    <xf numFmtId="2" fontId="5" fillId="5" borderId="41" xfId="0" applyNumberFormat="1" applyFont="1" applyFill="1" applyBorder="1" applyAlignment="1" applyProtection="1">
      <alignment horizontal="left" vertical="center" shrinkToFit="1"/>
      <protection/>
    </xf>
    <xf numFmtId="2" fontId="5" fillId="5" borderId="43" xfId="0" applyNumberFormat="1" applyFont="1" applyFill="1" applyBorder="1" applyAlignment="1" applyProtection="1">
      <alignment horizontal="left" vertical="center" shrinkToFit="1"/>
      <protection/>
    </xf>
    <xf numFmtId="165" fontId="14" fillId="5" borderId="39" xfId="0" applyNumberFormat="1" applyFont="1" applyFill="1" applyBorder="1" applyAlignment="1" applyProtection="1">
      <alignment horizontal="center" vertical="center"/>
      <protection/>
    </xf>
    <xf numFmtId="3" fontId="15" fillId="3" borderId="26" xfId="0" applyNumberFormat="1" applyFont="1" applyFill="1" applyBorder="1" applyAlignment="1" applyProtection="1">
      <alignment horizontal="right" vertical="center"/>
      <protection/>
    </xf>
    <xf numFmtId="165" fontId="14" fillId="5" borderId="38" xfId="0" applyNumberFormat="1" applyFont="1" applyFill="1" applyBorder="1" applyAlignment="1" applyProtection="1">
      <alignment horizontal="center" vertical="center"/>
      <protection/>
    </xf>
    <xf numFmtId="3" fontId="5" fillId="3" borderId="0" xfId="0" applyNumberFormat="1" applyFont="1" applyFill="1" applyBorder="1" applyAlignment="1" applyProtection="1">
      <alignment horizontal="left" vertical="center" shrinkToFit="1"/>
      <protection/>
    </xf>
    <xf numFmtId="3" fontId="0" fillId="3" borderId="0" xfId="0" applyNumberFormat="1" applyFont="1" applyFill="1" applyBorder="1" applyAlignment="1" applyProtection="1">
      <alignment horizontal="right" vertical="center"/>
      <protection/>
    </xf>
    <xf numFmtId="49" fontId="14" fillId="10" borderId="18" xfId="0" applyNumberFormat="1" applyFont="1" applyFill="1" applyBorder="1" applyAlignment="1" applyProtection="1">
      <alignment horizontal="center"/>
      <protection/>
    </xf>
    <xf numFmtId="0" fontId="35" fillId="10" borderId="16" xfId="0" applyFont="1" applyFill="1" applyBorder="1" applyAlignment="1" applyProtection="1">
      <alignment horizontal="center"/>
      <protection/>
    </xf>
    <xf numFmtId="0" fontId="21" fillId="3" borderId="44" xfId="0" applyFont="1" applyFill="1" applyBorder="1" applyAlignment="1">
      <alignment/>
    </xf>
    <xf numFmtId="0" fontId="46" fillId="10" borderId="45" xfId="0" applyFont="1" applyFill="1" applyBorder="1" applyAlignment="1" applyProtection="1">
      <alignment horizontal="center" vertical="center"/>
      <protection/>
    </xf>
    <xf numFmtId="49" fontId="15" fillId="2" borderId="18" xfId="0" applyNumberFormat="1" applyFont="1" applyFill="1" applyBorder="1" applyAlignment="1" applyProtection="1">
      <alignment horizontal="center"/>
      <protection locked="0"/>
    </xf>
    <xf numFmtId="2" fontId="15" fillId="3" borderId="0" xfId="0" applyNumberFormat="1" applyFont="1" applyFill="1" applyBorder="1" applyAlignment="1" applyProtection="1">
      <alignment horizontal="right"/>
      <protection/>
    </xf>
    <xf numFmtId="2" fontId="5" fillId="3" borderId="0" xfId="0" applyNumberFormat="1" applyFont="1" applyFill="1" applyBorder="1" applyAlignment="1" applyProtection="1">
      <alignment horizontal="left"/>
      <protection/>
    </xf>
    <xf numFmtId="2" fontId="3" fillId="3" borderId="0" xfId="0" applyNumberFormat="1" applyFont="1" applyFill="1" applyBorder="1" applyAlignment="1" applyProtection="1">
      <alignment horizontal="right"/>
      <protection/>
    </xf>
    <xf numFmtId="165" fontId="3" fillId="2" borderId="46" xfId="0" applyNumberFormat="1" applyFont="1" applyFill="1" applyBorder="1" applyAlignment="1" applyProtection="1">
      <alignment shrinkToFit="1"/>
      <protection/>
    </xf>
    <xf numFmtId="165" fontId="15" fillId="2" borderId="46" xfId="0" applyNumberFormat="1" applyFont="1" applyFill="1" applyBorder="1" applyAlignment="1" applyProtection="1">
      <alignment horizontal="center" shrinkToFit="1"/>
      <protection/>
    </xf>
    <xf numFmtId="165" fontId="15" fillId="2" borderId="17" xfId="0" applyNumberFormat="1" applyFont="1" applyFill="1" applyBorder="1" applyAlignment="1" applyProtection="1">
      <alignment horizontal="center" shrinkToFit="1"/>
      <protection locked="0"/>
    </xf>
    <xf numFmtId="165" fontId="3" fillId="2" borderId="47" xfId="0" applyNumberFormat="1" applyFont="1" applyFill="1" applyBorder="1" applyAlignment="1" applyProtection="1">
      <alignment shrinkToFit="1"/>
      <protection/>
    </xf>
    <xf numFmtId="2" fontId="3" fillId="3" borderId="32" xfId="0" applyNumberFormat="1" applyFont="1" applyFill="1" applyBorder="1" applyAlignment="1" applyProtection="1">
      <alignment horizontal="right"/>
      <protection/>
    </xf>
    <xf numFmtId="0" fontId="5" fillId="3" borderId="13" xfId="0" applyFont="1" applyFill="1" applyBorder="1" applyAlignment="1" applyProtection="1">
      <alignment vertical="center"/>
      <protection/>
    </xf>
    <xf numFmtId="2" fontId="6" fillId="3" borderId="0" xfId="0" applyNumberFormat="1" applyFont="1" applyFill="1" applyBorder="1" applyAlignment="1" applyProtection="1">
      <alignment horizontal="right"/>
      <protection/>
    </xf>
    <xf numFmtId="2" fontId="5" fillId="3" borderId="0" xfId="0" applyNumberFormat="1" applyFont="1" applyFill="1" applyBorder="1" applyAlignment="1" applyProtection="1">
      <alignment horizontal="right"/>
      <protection/>
    </xf>
    <xf numFmtId="2" fontId="5" fillId="3" borderId="10" xfId="0" applyNumberFormat="1" applyFont="1" applyFill="1" applyBorder="1" applyAlignment="1" applyProtection="1">
      <alignment/>
      <protection/>
    </xf>
    <xf numFmtId="0" fontId="5" fillId="2" borderId="0" xfId="0" applyFont="1" applyFill="1" applyAlignment="1" applyProtection="1">
      <alignment/>
      <protection/>
    </xf>
    <xf numFmtId="0" fontId="5" fillId="0" borderId="0" xfId="0" applyFont="1" applyAlignment="1">
      <alignment/>
    </xf>
    <xf numFmtId="14" fontId="15" fillId="4" borderId="48" xfId="0" applyNumberFormat="1" applyFont="1" applyFill="1" applyBorder="1" applyAlignment="1" applyProtection="1">
      <alignment horizontal="center" shrinkToFit="1"/>
      <protection locked="0"/>
    </xf>
    <xf numFmtId="14" fontId="15" fillId="4" borderId="20" xfId="0" applyNumberFormat="1" applyFont="1" applyFill="1" applyBorder="1" applyAlignment="1" applyProtection="1">
      <alignment horizontal="center" shrinkToFit="1"/>
      <protection locked="0"/>
    </xf>
    <xf numFmtId="49" fontId="14" fillId="11" borderId="45" xfId="0" applyNumberFormat="1" applyFont="1" applyFill="1" applyBorder="1" applyAlignment="1" applyProtection="1">
      <alignment horizontal="center" shrinkToFit="1"/>
      <protection/>
    </xf>
    <xf numFmtId="14" fontId="13" fillId="4" borderId="20" xfId="0" applyNumberFormat="1" applyFont="1" applyFill="1" applyBorder="1" applyAlignment="1" applyProtection="1">
      <alignment horizontal="center" shrinkToFit="1"/>
      <protection locked="0"/>
    </xf>
    <xf numFmtId="3" fontId="15" fillId="2" borderId="20" xfId="0" applyNumberFormat="1" applyFont="1" applyFill="1" applyBorder="1" applyAlignment="1" applyProtection="1">
      <alignment horizontal="center" shrinkToFit="1"/>
      <protection/>
    </xf>
    <xf numFmtId="0" fontId="0" fillId="2" borderId="0" xfId="0" applyFill="1" applyAlignment="1">
      <alignment/>
    </xf>
    <xf numFmtId="0" fontId="21" fillId="2" borderId="0" xfId="0" applyFont="1" applyFill="1" applyAlignment="1">
      <alignment/>
    </xf>
    <xf numFmtId="0" fontId="13" fillId="2" borderId="0" xfId="0" applyFont="1" applyFill="1" applyAlignment="1">
      <alignment vertical="center"/>
    </xf>
    <xf numFmtId="0" fontId="5" fillId="2" borderId="0" xfId="0" applyFont="1" applyFill="1" applyAlignment="1">
      <alignment/>
    </xf>
    <xf numFmtId="0" fontId="0" fillId="2" borderId="7" xfId="0" applyFill="1" applyBorder="1" applyAlignment="1" applyProtection="1">
      <alignment/>
      <protection/>
    </xf>
    <xf numFmtId="0" fontId="0" fillId="2" borderId="8" xfId="0" applyFill="1" applyBorder="1" applyAlignment="1" applyProtection="1">
      <alignment/>
      <protection/>
    </xf>
    <xf numFmtId="0" fontId="0" fillId="2" borderId="9" xfId="0" applyFill="1" applyBorder="1" applyAlignment="1" applyProtection="1">
      <alignment/>
      <protection/>
    </xf>
    <xf numFmtId="0" fontId="0" fillId="2" borderId="13" xfId="0" applyFill="1" applyBorder="1" applyAlignment="1" applyProtection="1">
      <alignment/>
      <protection/>
    </xf>
    <xf numFmtId="0" fontId="0" fillId="2" borderId="0" xfId="0" applyFill="1" applyBorder="1" applyAlignment="1">
      <alignment/>
    </xf>
    <xf numFmtId="0" fontId="0" fillId="2" borderId="10" xfId="0" applyFill="1" applyBorder="1" applyAlignment="1" applyProtection="1">
      <alignment/>
      <protection/>
    </xf>
    <xf numFmtId="0" fontId="13" fillId="2" borderId="13" xfId="0" applyFont="1" applyFill="1" applyBorder="1" applyAlignment="1" applyProtection="1">
      <alignment/>
      <protection/>
    </xf>
    <xf numFmtId="0" fontId="21" fillId="2" borderId="10" xfId="0" applyFont="1" applyFill="1" applyBorder="1" applyAlignment="1" applyProtection="1">
      <alignment/>
      <protection/>
    </xf>
    <xf numFmtId="0" fontId="13" fillId="2" borderId="13" xfId="0" applyFont="1" applyFill="1" applyBorder="1" applyAlignment="1" applyProtection="1">
      <alignment vertical="center"/>
      <protection/>
    </xf>
    <xf numFmtId="0" fontId="13" fillId="3" borderId="0" xfId="0" applyFont="1" applyFill="1" applyBorder="1" applyAlignment="1">
      <alignment vertical="center"/>
    </xf>
    <xf numFmtId="0" fontId="39" fillId="3" borderId="0" xfId="0" applyFont="1" applyFill="1" applyBorder="1" applyAlignment="1">
      <alignment/>
    </xf>
    <xf numFmtId="0" fontId="5" fillId="2" borderId="13" xfId="0" applyFont="1" applyFill="1" applyBorder="1" applyAlignment="1" applyProtection="1">
      <alignment/>
      <protection/>
    </xf>
    <xf numFmtId="0" fontId="5" fillId="2" borderId="10" xfId="0" applyFont="1" applyFill="1" applyBorder="1" applyAlignment="1" applyProtection="1">
      <alignment/>
      <protection/>
    </xf>
    <xf numFmtId="0" fontId="13" fillId="2" borderId="13" xfId="0" applyFont="1" applyFill="1" applyBorder="1" applyAlignment="1">
      <alignment/>
    </xf>
    <xf numFmtId="0" fontId="13" fillId="2" borderId="10" xfId="0" applyFont="1" applyFill="1" applyBorder="1" applyAlignment="1">
      <alignment/>
    </xf>
    <xf numFmtId="0" fontId="13" fillId="2" borderId="0" xfId="0" applyFont="1" applyFill="1" applyBorder="1" applyAlignment="1">
      <alignment/>
    </xf>
    <xf numFmtId="0" fontId="0" fillId="2" borderId="13" xfId="0" applyFill="1" applyBorder="1" applyAlignment="1">
      <alignment/>
    </xf>
    <xf numFmtId="0" fontId="0" fillId="2" borderId="10" xfId="0" applyFill="1" applyBorder="1" applyAlignment="1">
      <alignment/>
    </xf>
    <xf numFmtId="0" fontId="0" fillId="2" borderId="14" xfId="0" applyFill="1" applyBorder="1" applyAlignment="1">
      <alignment/>
    </xf>
    <xf numFmtId="0" fontId="0" fillId="2" borderId="11" xfId="0" applyFill="1" applyBorder="1" applyAlignment="1">
      <alignment/>
    </xf>
    <xf numFmtId="0" fontId="0" fillId="2" borderId="12" xfId="0" applyFill="1" applyBorder="1" applyAlignment="1">
      <alignment/>
    </xf>
    <xf numFmtId="0" fontId="0" fillId="2" borderId="49" xfId="0" applyFill="1" applyBorder="1" applyAlignment="1" applyProtection="1">
      <alignment/>
      <protection/>
    </xf>
    <xf numFmtId="0" fontId="0" fillId="3" borderId="0" xfId="0" applyFill="1" applyAlignment="1">
      <alignment/>
    </xf>
    <xf numFmtId="0" fontId="0" fillId="0" borderId="13" xfId="0" applyBorder="1" applyAlignment="1">
      <alignment/>
    </xf>
    <xf numFmtId="0" fontId="13" fillId="3" borderId="13" xfId="0" applyFont="1" applyFill="1" applyBorder="1" applyAlignment="1">
      <alignment horizontal="center"/>
    </xf>
    <xf numFmtId="0" fontId="13" fillId="3" borderId="0" xfId="0" applyFont="1" applyFill="1" applyBorder="1" applyAlignment="1">
      <alignment horizontal="center"/>
    </xf>
    <xf numFmtId="0" fontId="13" fillId="3" borderId="13" xfId="0" applyFont="1" applyFill="1" applyBorder="1" applyAlignment="1">
      <alignment/>
    </xf>
    <xf numFmtId="2" fontId="0" fillId="3" borderId="13" xfId="0" applyNumberFormat="1" applyFont="1" applyFill="1" applyBorder="1" applyAlignment="1" applyProtection="1">
      <alignment horizontal="right"/>
      <protection/>
    </xf>
    <xf numFmtId="177" fontId="13" fillId="3" borderId="0" xfId="0" applyNumberFormat="1" applyFont="1" applyFill="1" applyBorder="1" applyAlignment="1">
      <alignment/>
    </xf>
    <xf numFmtId="0" fontId="13" fillId="3" borderId="0" xfId="0" applyFont="1" applyFill="1" applyBorder="1" applyAlignment="1">
      <alignment/>
    </xf>
    <xf numFmtId="0" fontId="13" fillId="3" borderId="13" xfId="0" applyFont="1" applyFill="1" applyBorder="1" applyAlignment="1">
      <alignment vertical="center"/>
    </xf>
    <xf numFmtId="0" fontId="13" fillId="3" borderId="10" xfId="0" applyFont="1" applyFill="1" applyBorder="1" applyAlignment="1">
      <alignment/>
    </xf>
    <xf numFmtId="4" fontId="13" fillId="3" borderId="0" xfId="0" applyNumberFormat="1" applyFont="1" applyFill="1" applyBorder="1" applyAlignment="1">
      <alignment horizontal="right"/>
    </xf>
    <xf numFmtId="0" fontId="0" fillId="3" borderId="13" xfId="0" applyFill="1" applyBorder="1" applyAlignment="1">
      <alignment/>
    </xf>
    <xf numFmtId="0" fontId="0" fillId="0" borderId="14" xfId="0" applyBorder="1" applyAlignment="1">
      <alignment/>
    </xf>
    <xf numFmtId="0" fontId="0" fillId="3" borderId="7" xfId="0" applyFill="1" applyBorder="1" applyAlignment="1">
      <alignment/>
    </xf>
    <xf numFmtId="0" fontId="0" fillId="3" borderId="10" xfId="0" applyFill="1" applyBorder="1" applyAlignment="1">
      <alignment/>
    </xf>
    <xf numFmtId="0" fontId="0" fillId="3" borderId="13" xfId="0" applyFill="1" applyBorder="1" applyAlignment="1">
      <alignment/>
    </xf>
    <xf numFmtId="0" fontId="0" fillId="3" borderId="0" xfId="0" applyFill="1" applyBorder="1" applyAlignment="1">
      <alignment/>
    </xf>
    <xf numFmtId="0" fontId="0" fillId="3" borderId="10" xfId="0" applyFill="1" applyBorder="1" applyAlignment="1">
      <alignment/>
    </xf>
    <xf numFmtId="0" fontId="21" fillId="3" borderId="13" xfId="0" applyFont="1" applyFill="1" applyBorder="1" applyAlignment="1">
      <alignment/>
    </xf>
    <xf numFmtId="0" fontId="21" fillId="3" borderId="0" xfId="0" applyFont="1" applyFill="1" applyBorder="1" applyAlignment="1">
      <alignment/>
    </xf>
    <xf numFmtId="0" fontId="21" fillId="3" borderId="10" xfId="0" applyFont="1" applyFill="1" applyBorder="1" applyAlignment="1">
      <alignment/>
    </xf>
    <xf numFmtId="0" fontId="13" fillId="3" borderId="10" xfId="0" applyFont="1" applyFill="1" applyBorder="1" applyAlignment="1">
      <alignment vertical="center"/>
    </xf>
    <xf numFmtId="0" fontId="5" fillId="3" borderId="13" xfId="0" applyFont="1" applyFill="1" applyBorder="1" applyAlignment="1">
      <alignment/>
    </xf>
    <xf numFmtId="0" fontId="5" fillId="3" borderId="0" xfId="0" applyFont="1" applyFill="1" applyBorder="1" applyAlignment="1">
      <alignment/>
    </xf>
    <xf numFmtId="0" fontId="5" fillId="3" borderId="10" xfId="0" applyFont="1" applyFill="1" applyBorder="1" applyAlignment="1">
      <alignment/>
    </xf>
    <xf numFmtId="0" fontId="0" fillId="3" borderId="14" xfId="0" applyFill="1" applyBorder="1" applyAlignment="1">
      <alignment/>
    </xf>
    <xf numFmtId="165" fontId="13" fillId="3" borderId="0" xfId="0" applyNumberFormat="1" applyFont="1" applyFill="1" applyBorder="1" applyAlignment="1">
      <alignment/>
    </xf>
    <xf numFmtId="0" fontId="5" fillId="2" borderId="50" xfId="0" applyFont="1" applyFill="1" applyBorder="1" applyAlignment="1" applyProtection="1">
      <alignment horizontal="right"/>
      <protection/>
    </xf>
    <xf numFmtId="0" fontId="47" fillId="3" borderId="0" xfId="0" applyFont="1" applyFill="1" applyBorder="1" applyAlignment="1">
      <alignment/>
    </xf>
    <xf numFmtId="165" fontId="15" fillId="2" borderId="51" xfId="0" applyNumberFormat="1" applyFont="1" applyFill="1" applyBorder="1" applyAlignment="1" applyProtection="1">
      <alignment/>
      <protection locked="0"/>
    </xf>
    <xf numFmtId="165" fontId="40" fillId="3" borderId="0" xfId="0" applyNumberFormat="1" applyFont="1" applyFill="1" applyBorder="1" applyAlignment="1">
      <alignment/>
    </xf>
    <xf numFmtId="49" fontId="15" fillId="2" borderId="39" xfId="0" applyNumberFormat="1" applyFont="1" applyFill="1" applyBorder="1" applyAlignment="1" applyProtection="1">
      <alignment horizontal="center"/>
      <protection/>
    </xf>
    <xf numFmtId="0" fontId="5" fillId="2" borderId="52" xfId="0" applyFont="1" applyFill="1" applyBorder="1" applyAlignment="1" applyProtection="1">
      <alignment horizontal="right"/>
      <protection/>
    </xf>
    <xf numFmtId="165" fontId="13" fillId="3" borderId="37" xfId="0" applyNumberFormat="1" applyFont="1" applyFill="1" applyBorder="1" applyAlignment="1">
      <alignment/>
    </xf>
    <xf numFmtId="49" fontId="15" fillId="2" borderId="38" xfId="0" applyNumberFormat="1" applyFont="1" applyFill="1" applyBorder="1" applyAlignment="1" applyProtection="1">
      <alignment horizontal="center"/>
      <protection/>
    </xf>
    <xf numFmtId="0" fontId="13" fillId="3" borderId="26" xfId="0" applyFont="1" applyFill="1" applyBorder="1" applyAlignment="1">
      <alignment/>
    </xf>
    <xf numFmtId="165" fontId="13" fillId="3" borderId="23" xfId="0" applyNumberFormat="1" applyFont="1" applyFill="1" applyBorder="1" applyAlignment="1">
      <alignment/>
    </xf>
    <xf numFmtId="165" fontId="15" fillId="2" borderId="18" xfId="0" applyNumberFormat="1" applyFont="1" applyFill="1" applyBorder="1" applyAlignment="1" applyProtection="1">
      <alignment/>
      <protection locked="0"/>
    </xf>
    <xf numFmtId="165" fontId="13" fillId="3" borderId="40" xfId="0" applyNumberFormat="1" applyFont="1" applyFill="1" applyBorder="1" applyAlignment="1">
      <alignment/>
    </xf>
    <xf numFmtId="0" fontId="13" fillId="3" borderId="19" xfId="0" applyFont="1" applyFill="1" applyBorder="1" applyAlignment="1">
      <alignment/>
    </xf>
    <xf numFmtId="165" fontId="15" fillId="2" borderId="53" xfId="0" applyNumberFormat="1" applyFont="1" applyFill="1" applyBorder="1" applyAlignment="1" applyProtection="1">
      <alignment/>
      <protection locked="0"/>
    </xf>
    <xf numFmtId="0" fontId="13" fillId="3" borderId="37" xfId="0" applyFont="1" applyFill="1" applyBorder="1" applyAlignment="1">
      <alignment/>
    </xf>
    <xf numFmtId="0" fontId="13" fillId="3" borderId="23" xfId="0" applyFont="1" applyFill="1" applyBorder="1" applyAlignment="1">
      <alignment/>
    </xf>
    <xf numFmtId="0" fontId="13" fillId="3" borderId="40" xfId="0" applyFont="1" applyFill="1" applyBorder="1" applyAlignment="1">
      <alignment/>
    </xf>
    <xf numFmtId="0" fontId="13" fillId="3" borderId="7" xfId="0" applyFont="1" applyFill="1" applyBorder="1" applyAlignment="1">
      <alignment/>
    </xf>
    <xf numFmtId="0" fontId="13" fillId="3" borderId="8" xfId="0" applyFont="1" applyFill="1" applyBorder="1" applyAlignment="1">
      <alignment/>
    </xf>
    <xf numFmtId="0" fontId="13" fillId="3" borderId="9" xfId="0" applyFont="1" applyFill="1" applyBorder="1" applyAlignment="1">
      <alignment/>
    </xf>
    <xf numFmtId="165" fontId="15" fillId="2" borderId="54" xfId="0" applyNumberFormat="1" applyFont="1" applyFill="1" applyBorder="1" applyAlignment="1" applyProtection="1">
      <alignment horizontal="right"/>
      <protection/>
    </xf>
    <xf numFmtId="165" fontId="15" fillId="2" borderId="28" xfId="0" applyNumberFormat="1" applyFont="1" applyFill="1" applyBorder="1" applyAlignment="1" applyProtection="1">
      <alignment horizontal="right"/>
      <protection/>
    </xf>
    <xf numFmtId="165" fontId="15" fillId="2" borderId="22" xfId="0" applyNumberFormat="1" applyFont="1" applyFill="1" applyBorder="1" applyAlignment="1" applyProtection="1">
      <alignment horizontal="right" shrinkToFit="1"/>
      <protection/>
    </xf>
    <xf numFmtId="3" fontId="3" fillId="2" borderId="22" xfId="0" applyNumberFormat="1" applyFont="1" applyFill="1" applyBorder="1" applyAlignment="1">
      <alignment/>
    </xf>
    <xf numFmtId="165" fontId="15" fillId="3" borderId="0" xfId="0" applyNumberFormat="1" applyFont="1" applyFill="1" applyBorder="1" applyAlignment="1" applyProtection="1">
      <alignment horizontal="right"/>
      <protection/>
    </xf>
    <xf numFmtId="3" fontId="3" fillId="3" borderId="0" xfId="0" applyNumberFormat="1" applyFont="1" applyFill="1" applyBorder="1" applyAlignment="1">
      <alignment/>
    </xf>
    <xf numFmtId="165" fontId="13" fillId="3" borderId="0" xfId="0" applyNumberFormat="1" applyFont="1" applyFill="1" applyBorder="1" applyAlignment="1" applyProtection="1">
      <alignment horizontal="right"/>
      <protection/>
    </xf>
    <xf numFmtId="165" fontId="15" fillId="3" borderId="0" xfId="0" applyNumberFormat="1" applyFont="1" applyFill="1" applyBorder="1" applyAlignment="1" applyProtection="1">
      <alignment horizontal="right" shrinkToFit="1"/>
      <protection/>
    </xf>
    <xf numFmtId="165" fontId="15" fillId="2" borderId="52" xfId="0" applyNumberFormat="1" applyFont="1" applyFill="1" applyBorder="1" applyAlignment="1" applyProtection="1">
      <alignment horizontal="right"/>
      <protection/>
    </xf>
    <xf numFmtId="165" fontId="15" fillId="2" borderId="18" xfId="0" applyNumberFormat="1" applyFont="1" applyFill="1" applyBorder="1" applyAlignment="1" applyProtection="1">
      <alignment/>
      <protection/>
    </xf>
    <xf numFmtId="165" fontId="15" fillId="2" borderId="51" xfId="0" applyNumberFormat="1" applyFont="1" applyFill="1" applyBorder="1" applyAlignment="1" applyProtection="1">
      <alignment horizontal="right" shrinkToFit="1"/>
      <protection/>
    </xf>
    <xf numFmtId="0" fontId="46" fillId="10" borderId="55" xfId="0" applyFont="1" applyFill="1" applyBorder="1" applyAlignment="1" applyProtection="1">
      <alignment horizontal="center" vertical="center"/>
      <protection/>
    </xf>
    <xf numFmtId="0" fontId="46" fillId="3" borderId="0" xfId="0" applyFont="1" applyFill="1" applyBorder="1" applyAlignment="1" applyProtection="1">
      <alignment horizontal="center" vertical="center"/>
      <protection/>
    </xf>
    <xf numFmtId="0" fontId="5" fillId="3" borderId="0" xfId="0" applyFont="1" applyFill="1" applyBorder="1" applyAlignment="1" applyProtection="1">
      <alignment vertical="center"/>
      <protection/>
    </xf>
    <xf numFmtId="0" fontId="46" fillId="10" borderId="31" xfId="0" applyFont="1" applyFill="1" applyBorder="1" applyAlignment="1" applyProtection="1">
      <alignment horizontal="center" vertical="center"/>
      <protection/>
    </xf>
    <xf numFmtId="3" fontId="0" fillId="2" borderId="18" xfId="0" applyNumberFormat="1" applyFont="1" applyFill="1" applyBorder="1" applyAlignment="1" applyProtection="1">
      <alignment/>
      <protection/>
    </xf>
    <xf numFmtId="0" fontId="13" fillId="6" borderId="0" xfId="0" applyFont="1" applyFill="1" applyAlignment="1">
      <alignment/>
    </xf>
    <xf numFmtId="0" fontId="13" fillId="6" borderId="0" xfId="0" applyFont="1" applyFill="1" applyAlignment="1">
      <alignment vertical="center"/>
    </xf>
    <xf numFmtId="0" fontId="21" fillId="6" borderId="0" xfId="0" applyFont="1" applyFill="1" applyAlignment="1">
      <alignment shrinkToFit="1"/>
    </xf>
    <xf numFmtId="0" fontId="13" fillId="12" borderId="0" xfId="0" applyFont="1" applyFill="1" applyAlignment="1">
      <alignment vertical="center"/>
    </xf>
    <xf numFmtId="0" fontId="13" fillId="12" borderId="0" xfId="0" applyFont="1" applyFill="1" applyAlignment="1">
      <alignment/>
    </xf>
    <xf numFmtId="0" fontId="13" fillId="12" borderId="0" xfId="0" applyFont="1" applyFill="1" applyAlignment="1">
      <alignment vertical="center" shrinkToFit="1"/>
    </xf>
    <xf numFmtId="0" fontId="13" fillId="13" borderId="0" xfId="0" applyFont="1" applyFill="1" applyAlignment="1">
      <alignment/>
    </xf>
    <xf numFmtId="0" fontId="13" fillId="13" borderId="0" xfId="0" applyFont="1" applyFill="1" applyAlignment="1">
      <alignment shrinkToFit="1"/>
    </xf>
    <xf numFmtId="0" fontId="13" fillId="14" borderId="0" xfId="0" applyFont="1" applyFill="1" applyAlignment="1">
      <alignment/>
    </xf>
    <xf numFmtId="0" fontId="13" fillId="14" borderId="0" xfId="0" applyFont="1" applyFill="1" applyAlignment="1">
      <alignment shrinkToFit="1"/>
    </xf>
    <xf numFmtId="0" fontId="13" fillId="15" borderId="0" xfId="0" applyFont="1" applyFill="1" applyAlignment="1">
      <alignment/>
    </xf>
    <xf numFmtId="0" fontId="5" fillId="15" borderId="0" xfId="0" applyFont="1" applyFill="1" applyAlignment="1">
      <alignment/>
    </xf>
    <xf numFmtId="0" fontId="13" fillId="15" borderId="0" xfId="0" applyFont="1" applyFill="1" applyAlignment="1">
      <alignment shrinkToFit="1"/>
    </xf>
    <xf numFmtId="0" fontId="13" fillId="0" borderId="0" xfId="0" applyFont="1" applyAlignment="1">
      <alignment shrinkToFit="1"/>
    </xf>
    <xf numFmtId="0" fontId="0" fillId="4" borderId="14" xfId="0" applyFont="1" applyFill="1" applyBorder="1" applyAlignment="1">
      <alignment/>
    </xf>
    <xf numFmtId="0" fontId="0" fillId="4" borderId="11" xfId="0" applyFont="1" applyFill="1" applyBorder="1" applyAlignment="1">
      <alignment/>
    </xf>
    <xf numFmtId="0" fontId="31" fillId="4" borderId="11" xfId="0" applyFont="1" applyFill="1" applyBorder="1" applyAlignment="1">
      <alignment/>
    </xf>
    <xf numFmtId="0" fontId="0" fillId="4" borderId="12" xfId="0" applyFont="1" applyFill="1" applyBorder="1" applyAlignment="1">
      <alignment/>
    </xf>
    <xf numFmtId="0" fontId="8" fillId="16" borderId="56" xfId="0" applyNumberFormat="1" applyFont="1" applyFill="1" applyBorder="1" applyAlignment="1" applyProtection="1">
      <alignment/>
      <protection/>
    </xf>
    <xf numFmtId="0" fontId="8" fillId="16" borderId="50" xfId="0" applyNumberFormat="1" applyFont="1" applyFill="1" applyBorder="1" applyAlignment="1" applyProtection="1">
      <alignment/>
      <protection/>
    </xf>
    <xf numFmtId="0" fontId="0" fillId="0" borderId="0" xfId="0" applyFont="1" applyAlignment="1">
      <alignment/>
    </xf>
    <xf numFmtId="0" fontId="0" fillId="5" borderId="15" xfId="0" applyFont="1" applyFill="1" applyBorder="1" applyAlignment="1">
      <alignment/>
    </xf>
    <xf numFmtId="0" fontId="0" fillId="0" borderId="0" xfId="0" applyFont="1" applyAlignment="1">
      <alignment/>
    </xf>
    <xf numFmtId="0" fontId="5" fillId="0" borderId="0" xfId="0" applyFont="1" applyBorder="1" applyAlignment="1">
      <alignment/>
    </xf>
    <xf numFmtId="0" fontId="6" fillId="4" borderId="0" xfId="0" applyFont="1" applyFill="1" applyBorder="1" applyAlignment="1">
      <alignment/>
    </xf>
    <xf numFmtId="0" fontId="13" fillId="4" borderId="13" xfId="0" applyFont="1" applyFill="1" applyBorder="1" applyAlignment="1">
      <alignment/>
    </xf>
    <xf numFmtId="0" fontId="13" fillId="6" borderId="8" xfId="0" applyFont="1" applyFill="1" applyBorder="1" applyAlignment="1">
      <alignment/>
    </xf>
    <xf numFmtId="0" fontId="13" fillId="6" borderId="9" xfId="0" applyFont="1" applyFill="1" applyBorder="1" applyAlignment="1">
      <alignment/>
    </xf>
    <xf numFmtId="0" fontId="13" fillId="4" borderId="10" xfId="0" applyFont="1" applyFill="1" applyBorder="1" applyAlignment="1">
      <alignment/>
    </xf>
    <xf numFmtId="0" fontId="13" fillId="6" borderId="13" xfId="0" applyFont="1" applyFill="1" applyBorder="1" applyAlignment="1">
      <alignment/>
    </xf>
    <xf numFmtId="0" fontId="13" fillId="6" borderId="0" xfId="0" applyFont="1" applyFill="1" applyBorder="1" applyAlignment="1">
      <alignment/>
    </xf>
    <xf numFmtId="0" fontId="13" fillId="6" borderId="10" xfId="0" applyFont="1" applyFill="1" applyBorder="1" applyAlignment="1">
      <alignment/>
    </xf>
    <xf numFmtId="0" fontId="13" fillId="6" borderId="14" xfId="0" applyFont="1" applyFill="1" applyBorder="1" applyAlignment="1">
      <alignment vertical="top"/>
    </xf>
    <xf numFmtId="0" fontId="13" fillId="6" borderId="11" xfId="0" applyFont="1" applyFill="1" applyBorder="1" applyAlignment="1">
      <alignment/>
    </xf>
    <xf numFmtId="0" fontId="13" fillId="6" borderId="12" xfId="0" applyFont="1" applyFill="1" applyBorder="1" applyAlignment="1">
      <alignment/>
    </xf>
    <xf numFmtId="0" fontId="8" fillId="16" borderId="56" xfId="0" applyNumberFormat="1" applyFont="1" applyFill="1" applyBorder="1" applyAlignment="1" applyProtection="1">
      <alignment horizontal="center"/>
      <protection/>
    </xf>
    <xf numFmtId="0" fontId="52" fillId="5" borderId="56" xfId="0" applyFont="1" applyFill="1" applyBorder="1" applyAlignment="1">
      <alignment horizontal="left"/>
    </xf>
    <xf numFmtId="0" fontId="52" fillId="5" borderId="50" xfId="0" applyFont="1" applyFill="1" applyBorder="1" applyAlignment="1">
      <alignment horizontal="left"/>
    </xf>
    <xf numFmtId="0" fontId="0" fillId="2" borderId="0" xfId="0" applyFont="1" applyFill="1" applyAlignment="1">
      <alignment/>
    </xf>
    <xf numFmtId="0" fontId="0" fillId="2" borderId="0" xfId="0" applyFont="1" applyFill="1" applyAlignment="1">
      <alignment/>
    </xf>
    <xf numFmtId="0" fontId="0" fillId="2" borderId="7" xfId="0" applyFill="1" applyBorder="1" applyAlignment="1">
      <alignment/>
    </xf>
    <xf numFmtId="0" fontId="0" fillId="2" borderId="8" xfId="0" applyFill="1" applyBorder="1" applyAlignment="1">
      <alignment/>
    </xf>
    <xf numFmtId="0" fontId="0" fillId="2" borderId="9" xfId="0" applyFill="1" applyBorder="1" applyAlignment="1">
      <alignment/>
    </xf>
    <xf numFmtId="0" fontId="0" fillId="2" borderId="13" xfId="0" applyFont="1" applyFill="1" applyBorder="1" applyAlignment="1">
      <alignment/>
    </xf>
    <xf numFmtId="0" fontId="0" fillId="2" borderId="10" xfId="0" applyFont="1" applyFill="1" applyBorder="1" applyAlignment="1">
      <alignment/>
    </xf>
    <xf numFmtId="0" fontId="0" fillId="2" borderId="13" xfId="0" applyFont="1" applyFill="1" applyBorder="1" applyAlignment="1">
      <alignment/>
    </xf>
    <xf numFmtId="0" fontId="0" fillId="2" borderId="10" xfId="0" applyFont="1" applyFill="1" applyBorder="1" applyAlignment="1">
      <alignment/>
    </xf>
    <xf numFmtId="0" fontId="5" fillId="2" borderId="13" xfId="0" applyFont="1" applyFill="1" applyBorder="1" applyAlignment="1">
      <alignment/>
    </xf>
    <xf numFmtId="0" fontId="5" fillId="2" borderId="10" xfId="0" applyFont="1" applyFill="1" applyBorder="1" applyAlignment="1">
      <alignment/>
    </xf>
    <xf numFmtId="0" fontId="31" fillId="4" borderId="0" xfId="0" applyFont="1" applyFill="1" applyBorder="1" applyAlignment="1">
      <alignment/>
    </xf>
    <xf numFmtId="0" fontId="20" fillId="4" borderId="0" xfId="0" applyFont="1" applyFill="1" applyBorder="1" applyAlignment="1">
      <alignment/>
    </xf>
    <xf numFmtId="0" fontId="15" fillId="4" borderId="0" xfId="0" applyFont="1" applyFill="1" applyBorder="1" applyAlignment="1">
      <alignment/>
    </xf>
    <xf numFmtId="0" fontId="3" fillId="4" borderId="0" xfId="0" applyFont="1" applyFill="1" applyBorder="1" applyAlignment="1">
      <alignment/>
    </xf>
    <xf numFmtId="0" fontId="0" fillId="4" borderId="0" xfId="0" applyFont="1" applyFill="1" applyBorder="1" applyAlignment="1">
      <alignment/>
    </xf>
    <xf numFmtId="0" fontId="55" fillId="6" borderId="7" xfId="0" applyFont="1" applyFill="1" applyBorder="1" applyAlignment="1">
      <alignment/>
    </xf>
    <xf numFmtId="0" fontId="5" fillId="4" borderId="0" xfId="0" applyFont="1" applyFill="1" applyBorder="1" applyAlignment="1">
      <alignment/>
    </xf>
    <xf numFmtId="0" fontId="0" fillId="0" borderId="0" xfId="0" applyAlignment="1">
      <alignment shrinkToFit="1"/>
    </xf>
    <xf numFmtId="0" fontId="13" fillId="4" borderId="0" xfId="0" applyFont="1" applyFill="1" applyBorder="1" applyAlignment="1">
      <alignment/>
    </xf>
    <xf numFmtId="0" fontId="5" fillId="6" borderId="0" xfId="0" applyFont="1" applyFill="1" applyBorder="1" applyAlignment="1">
      <alignment/>
    </xf>
    <xf numFmtId="0" fontId="5" fillId="6" borderId="13" xfId="0" applyFont="1" applyFill="1" applyBorder="1" applyAlignment="1">
      <alignment/>
    </xf>
    <xf numFmtId="0" fontId="5" fillId="6" borderId="0" xfId="0" applyFont="1" applyFill="1" applyAlignment="1">
      <alignment/>
    </xf>
    <xf numFmtId="0" fontId="5" fillId="6" borderId="10" xfId="0" applyFont="1" applyFill="1" applyBorder="1" applyAlignment="1">
      <alignment/>
    </xf>
    <xf numFmtId="0" fontId="6" fillId="6" borderId="13" xfId="0" applyFont="1" applyFill="1" applyBorder="1" applyAlignment="1">
      <alignment horizontal="right"/>
    </xf>
    <xf numFmtId="0" fontId="38" fillId="6" borderId="0" xfId="0" applyFont="1" applyFill="1" applyBorder="1" applyAlignment="1">
      <alignment/>
    </xf>
    <xf numFmtId="0" fontId="15" fillId="6" borderId="13" xfId="0" applyFont="1" applyFill="1" applyBorder="1" applyAlignment="1">
      <alignment/>
    </xf>
    <xf numFmtId="0" fontId="49" fillId="6" borderId="13" xfId="0" applyFont="1" applyFill="1" applyBorder="1" applyAlignment="1">
      <alignment/>
    </xf>
    <xf numFmtId="0" fontId="11" fillId="4" borderId="0" xfId="0" applyFont="1" applyFill="1" applyBorder="1" applyAlignment="1">
      <alignment/>
    </xf>
    <xf numFmtId="0" fontId="31" fillId="4" borderId="0" xfId="0" applyFont="1" applyFill="1" applyBorder="1" applyAlignment="1">
      <alignment/>
    </xf>
    <xf numFmtId="0" fontId="34" fillId="4" borderId="0" xfId="0" applyFont="1" applyFill="1" applyBorder="1" applyAlignment="1">
      <alignment/>
    </xf>
    <xf numFmtId="0" fontId="13" fillId="3" borderId="0" xfId="0" applyFont="1" applyFill="1" applyBorder="1" applyAlignment="1" applyProtection="1">
      <alignment/>
      <protection/>
    </xf>
    <xf numFmtId="165" fontId="13" fillId="2" borderId="18" xfId="0" applyNumberFormat="1" applyFont="1" applyFill="1" applyBorder="1" applyAlignment="1" applyProtection="1">
      <alignment/>
      <protection/>
    </xf>
    <xf numFmtId="165" fontId="13" fillId="2" borderId="22" xfId="0" applyNumberFormat="1" applyFont="1" applyFill="1" applyBorder="1" applyAlignment="1" applyProtection="1">
      <alignment/>
      <protection/>
    </xf>
    <xf numFmtId="0" fontId="5" fillId="3" borderId="0" xfId="0" applyFont="1" applyFill="1" applyBorder="1" applyAlignment="1" applyProtection="1">
      <alignment/>
      <protection/>
    </xf>
    <xf numFmtId="3" fontId="0" fillId="4" borderId="18" xfId="0" applyNumberFormat="1" applyFill="1" applyBorder="1" applyAlignment="1" applyProtection="1">
      <alignment/>
      <protection locked="0"/>
    </xf>
    <xf numFmtId="165" fontId="15" fillId="4" borderId="53" xfId="0" applyNumberFormat="1" applyFont="1" applyFill="1" applyBorder="1" applyAlignment="1" applyProtection="1">
      <alignment shrinkToFit="1"/>
      <protection locked="0"/>
    </xf>
    <xf numFmtId="2" fontId="55" fillId="3" borderId="11" xfId="0" applyNumberFormat="1" applyFont="1" applyFill="1" applyBorder="1" applyAlignment="1" applyProtection="1">
      <alignment horizontal="left"/>
      <protection/>
    </xf>
    <xf numFmtId="0" fontId="0" fillId="0" borderId="10" xfId="0" applyBorder="1" applyAlignment="1">
      <alignment/>
    </xf>
    <xf numFmtId="0" fontId="0" fillId="10" borderId="0" xfId="0" applyFill="1" applyAlignment="1">
      <alignment/>
    </xf>
    <xf numFmtId="0" fontId="60" fillId="4" borderId="0" xfId="0" applyFont="1" applyFill="1" applyBorder="1" applyAlignment="1">
      <alignment/>
    </xf>
    <xf numFmtId="0" fontId="0" fillId="2" borderId="13" xfId="0" applyFont="1" applyFill="1" applyBorder="1" applyAlignment="1">
      <alignment/>
    </xf>
    <xf numFmtId="0" fontId="21" fillId="2" borderId="0" xfId="0" applyFont="1" applyFill="1" applyAlignment="1">
      <alignment/>
    </xf>
    <xf numFmtId="0" fontId="21" fillId="0" borderId="0" xfId="0" applyFont="1" applyAlignment="1">
      <alignment/>
    </xf>
    <xf numFmtId="2" fontId="43" fillId="3" borderId="0" xfId="0" applyNumberFormat="1" applyFont="1" applyFill="1" applyBorder="1" applyAlignment="1" applyProtection="1">
      <alignment horizontal="left"/>
      <protection/>
    </xf>
    <xf numFmtId="0" fontId="54" fillId="4" borderId="0" xfId="0" applyFont="1" applyFill="1" applyBorder="1" applyAlignment="1">
      <alignment/>
    </xf>
    <xf numFmtId="0" fontId="0" fillId="2" borderId="0" xfId="0" applyFont="1" applyFill="1" applyAlignment="1">
      <alignment/>
    </xf>
    <xf numFmtId="0" fontId="63" fillId="3" borderId="13" xfId="0" applyFont="1" applyFill="1" applyBorder="1" applyAlignment="1">
      <alignment horizontal="center"/>
    </xf>
    <xf numFmtId="0" fontId="63" fillId="3" borderId="0" xfId="0" applyFont="1" applyFill="1" applyBorder="1" applyAlignment="1">
      <alignment horizontal="center"/>
    </xf>
    <xf numFmtId="0" fontId="63" fillId="3" borderId="10" xfId="0" applyFont="1" applyFill="1" applyBorder="1" applyAlignment="1">
      <alignment horizontal="center"/>
    </xf>
    <xf numFmtId="0" fontId="0" fillId="2" borderId="10" xfId="0" applyFont="1" applyFill="1" applyBorder="1" applyAlignment="1">
      <alignment/>
    </xf>
    <xf numFmtId="0" fontId="0" fillId="2" borderId="0" xfId="0" applyFont="1" applyFill="1" applyAlignment="1">
      <alignment/>
    </xf>
    <xf numFmtId="0" fontId="0" fillId="0" borderId="0" xfId="0" applyFont="1" applyAlignment="1">
      <alignment/>
    </xf>
    <xf numFmtId="0" fontId="0" fillId="2" borderId="13" xfId="0" applyFont="1" applyFill="1" applyBorder="1" applyAlignment="1">
      <alignment/>
    </xf>
    <xf numFmtId="0" fontId="21" fillId="2" borderId="13" xfId="0" applyFont="1" applyFill="1" applyBorder="1" applyAlignment="1">
      <alignment/>
    </xf>
    <xf numFmtId="0" fontId="58" fillId="3" borderId="13" xfId="0" applyFont="1" applyFill="1" applyBorder="1" applyAlignment="1">
      <alignment horizontal="center"/>
    </xf>
    <xf numFmtId="0" fontId="58" fillId="3" borderId="0" xfId="0" applyFont="1" applyFill="1" applyBorder="1" applyAlignment="1">
      <alignment horizontal="center"/>
    </xf>
    <xf numFmtId="0" fontId="58" fillId="3" borderId="10" xfId="0" applyFont="1" applyFill="1" applyBorder="1" applyAlignment="1">
      <alignment horizontal="center"/>
    </xf>
    <xf numFmtId="0" fontId="21" fillId="2" borderId="10" xfId="0" applyFont="1" applyFill="1" applyBorder="1" applyAlignment="1">
      <alignment/>
    </xf>
    <xf numFmtId="0" fontId="21" fillId="3" borderId="14" xfId="0" applyFont="1" applyFill="1" applyBorder="1" applyAlignment="1">
      <alignment/>
    </xf>
    <xf numFmtId="0" fontId="21" fillId="3" borderId="11" xfId="0" applyFont="1" applyFill="1" applyBorder="1" applyAlignment="1">
      <alignment/>
    </xf>
    <xf numFmtId="0" fontId="21" fillId="3" borderId="12" xfId="0" applyFont="1" applyFill="1" applyBorder="1" applyAlignment="1">
      <alignment/>
    </xf>
    <xf numFmtId="165" fontId="15" fillId="2" borderId="17" xfId="0" applyNumberFormat="1" applyFont="1" applyFill="1" applyBorder="1" applyAlignment="1" applyProtection="1">
      <alignment/>
      <protection locked="0"/>
    </xf>
    <xf numFmtId="3" fontId="15" fillId="2" borderId="17" xfId="0" applyNumberFormat="1" applyFont="1" applyFill="1" applyBorder="1" applyAlignment="1" applyProtection="1">
      <alignment horizontal="center" shrinkToFit="1"/>
      <protection locked="0"/>
    </xf>
    <xf numFmtId="165" fontId="15" fillId="2" borderId="15" xfId="0" applyNumberFormat="1" applyFont="1" applyFill="1" applyBorder="1" applyAlignment="1" applyProtection="1">
      <alignment/>
      <protection locked="0"/>
    </xf>
    <xf numFmtId="165" fontId="15" fillId="2" borderId="29" xfId="0" applyNumberFormat="1" applyFont="1" applyFill="1" applyBorder="1" applyAlignment="1" applyProtection="1">
      <alignment/>
      <protection locked="0"/>
    </xf>
    <xf numFmtId="10" fontId="10" fillId="4" borderId="38" xfId="0" applyNumberFormat="1" applyFont="1" applyFill="1" applyBorder="1" applyAlignment="1" applyProtection="1">
      <alignment horizontal="center"/>
      <protection locked="0"/>
    </xf>
    <xf numFmtId="10" fontId="10" fillId="4" borderId="17" xfId="0" applyNumberFormat="1" applyFont="1" applyFill="1" applyBorder="1" applyAlignment="1" applyProtection="1">
      <alignment horizontal="center"/>
      <protection locked="0"/>
    </xf>
    <xf numFmtId="10" fontId="6" fillId="2" borderId="17" xfId="0" applyNumberFormat="1" applyFont="1" applyFill="1" applyBorder="1" applyAlignment="1" applyProtection="1">
      <alignment shrinkToFit="1"/>
      <protection locked="0"/>
    </xf>
    <xf numFmtId="10" fontId="6" fillId="2" borderId="21" xfId="0" applyNumberFormat="1" applyFont="1" applyFill="1" applyBorder="1" applyAlignment="1" applyProtection="1">
      <alignment shrinkToFit="1"/>
      <protection locked="0"/>
    </xf>
    <xf numFmtId="165" fontId="7" fillId="2" borderId="34" xfId="0" applyNumberFormat="1" applyFont="1" applyFill="1" applyBorder="1" applyAlignment="1" applyProtection="1">
      <alignment/>
      <protection/>
    </xf>
    <xf numFmtId="165" fontId="4" fillId="2" borderId="57" xfId="0" applyNumberFormat="1" applyFont="1" applyFill="1" applyBorder="1" applyAlignment="1" applyProtection="1">
      <alignment/>
      <protection/>
    </xf>
    <xf numFmtId="8" fontId="4" fillId="2" borderId="57" xfId="0" applyNumberFormat="1" applyFont="1" applyFill="1" applyBorder="1" applyAlignment="1" applyProtection="1">
      <alignment/>
      <protection/>
    </xf>
    <xf numFmtId="10" fontId="10" fillId="4" borderId="58" xfId="0" applyNumberFormat="1" applyFont="1" applyFill="1" applyBorder="1" applyAlignment="1" applyProtection="1">
      <alignment horizontal="center"/>
      <protection locked="0"/>
    </xf>
    <xf numFmtId="4" fontId="21" fillId="2" borderId="59" xfId="0" applyNumberFormat="1" applyFont="1" applyFill="1" applyBorder="1" applyAlignment="1" applyProtection="1">
      <alignment/>
      <protection/>
    </xf>
    <xf numFmtId="4" fontId="21" fillId="2" borderId="60" xfId="0" applyNumberFormat="1" applyFont="1" applyFill="1" applyBorder="1" applyAlignment="1" applyProtection="1">
      <alignment/>
      <protection/>
    </xf>
    <xf numFmtId="3" fontId="3" fillId="2" borderId="60" xfId="0" applyNumberFormat="1" applyFont="1" applyFill="1" applyBorder="1" applyAlignment="1" applyProtection="1">
      <alignment shrinkToFit="1"/>
      <protection/>
    </xf>
    <xf numFmtId="4" fontId="21" fillId="2" borderId="61" xfId="0" applyNumberFormat="1" applyFont="1" applyFill="1" applyBorder="1" applyAlignment="1" applyProtection="1">
      <alignment/>
      <protection/>
    </xf>
    <xf numFmtId="49" fontId="14" fillId="3" borderId="0" xfId="0" applyNumberFormat="1" applyFont="1" applyFill="1" applyBorder="1" applyAlignment="1" applyProtection="1">
      <alignment horizontal="center" shrinkToFit="1"/>
      <protection/>
    </xf>
    <xf numFmtId="49" fontId="13" fillId="3" borderId="0" xfId="0" applyNumberFormat="1" applyFont="1" applyFill="1" applyBorder="1" applyAlignment="1" applyProtection="1">
      <alignment horizontal="center" shrinkToFit="1"/>
      <protection locked="0"/>
    </xf>
    <xf numFmtId="3" fontId="4" fillId="4" borderId="17" xfId="0" applyNumberFormat="1" applyFont="1" applyFill="1" applyBorder="1" applyAlignment="1" applyProtection="1">
      <alignment horizontal="center" shrinkToFit="1"/>
      <protection locked="0"/>
    </xf>
    <xf numFmtId="0" fontId="76" fillId="3" borderId="0" xfId="0" applyFont="1" applyFill="1" applyBorder="1" applyAlignment="1">
      <alignment horizontal="left"/>
    </xf>
    <xf numFmtId="0" fontId="77" fillId="0" borderId="0" xfId="0" applyFont="1" applyAlignment="1">
      <alignment/>
    </xf>
    <xf numFmtId="0" fontId="21" fillId="17" borderId="13" xfId="0" applyFont="1" applyFill="1" applyBorder="1" applyAlignment="1">
      <alignment/>
    </xf>
    <xf numFmtId="0" fontId="21" fillId="17" borderId="11" xfId="0" applyFont="1" applyFill="1" applyBorder="1" applyAlignment="1">
      <alignment/>
    </xf>
    <xf numFmtId="0" fontId="21" fillId="17" borderId="10" xfId="0" applyFont="1" applyFill="1" applyBorder="1" applyAlignment="1">
      <alignment/>
    </xf>
    <xf numFmtId="0" fontId="21" fillId="3" borderId="8" xfId="0" applyFont="1" applyFill="1" applyBorder="1" applyAlignment="1">
      <alignment/>
    </xf>
    <xf numFmtId="0" fontId="21" fillId="3" borderId="0" xfId="0" applyFont="1" applyFill="1" applyBorder="1" applyAlignment="1">
      <alignment/>
    </xf>
    <xf numFmtId="0" fontId="21" fillId="3" borderId="11" xfId="0" applyFont="1" applyFill="1" applyBorder="1" applyAlignment="1">
      <alignment/>
    </xf>
    <xf numFmtId="0" fontId="21" fillId="3" borderId="7" xfId="0" applyFont="1" applyFill="1" applyBorder="1" applyAlignment="1">
      <alignment/>
    </xf>
    <xf numFmtId="0" fontId="21" fillId="3" borderId="9" xfId="0" applyFont="1" applyFill="1" applyBorder="1" applyAlignment="1">
      <alignment/>
    </xf>
    <xf numFmtId="0" fontId="21" fillId="3" borderId="13" xfId="0" applyFont="1" applyFill="1" applyBorder="1" applyAlignment="1">
      <alignment/>
    </xf>
    <xf numFmtId="0" fontId="21" fillId="3" borderId="10" xfId="0" applyFont="1" applyFill="1" applyBorder="1" applyAlignment="1">
      <alignment/>
    </xf>
    <xf numFmtId="0" fontId="21" fillId="3" borderId="14" xfId="0" applyFont="1" applyFill="1" applyBorder="1" applyAlignment="1">
      <alignment/>
    </xf>
    <xf numFmtId="0" fontId="21" fillId="3" borderId="12" xfId="0" applyFont="1" applyFill="1" applyBorder="1" applyAlignment="1">
      <alignment/>
    </xf>
    <xf numFmtId="0" fontId="21" fillId="4" borderId="0" xfId="0" applyFont="1" applyFill="1" applyAlignment="1">
      <alignment/>
    </xf>
    <xf numFmtId="0" fontId="21" fillId="4" borderId="0" xfId="0" applyFont="1" applyFill="1" applyBorder="1" applyAlignment="1">
      <alignment/>
    </xf>
    <xf numFmtId="2" fontId="0" fillId="4" borderId="0" xfId="0" applyNumberFormat="1" applyFont="1" applyFill="1" applyBorder="1" applyAlignment="1" applyProtection="1">
      <alignment horizontal="right"/>
      <protection/>
    </xf>
    <xf numFmtId="0" fontId="21" fillId="3" borderId="13" xfId="0" applyFont="1" applyFill="1" applyBorder="1" applyAlignment="1">
      <alignment/>
    </xf>
    <xf numFmtId="0" fontId="21" fillId="3" borderId="0" xfId="0" applyFont="1" applyFill="1" applyBorder="1" applyAlignment="1">
      <alignment/>
    </xf>
    <xf numFmtId="0" fontId="21" fillId="3" borderId="10" xfId="0" applyFont="1" applyFill="1" applyBorder="1" applyAlignment="1">
      <alignment/>
    </xf>
    <xf numFmtId="0" fontId="21" fillId="17" borderId="8" xfId="0" applyFont="1" applyFill="1" applyBorder="1" applyAlignment="1">
      <alignment/>
    </xf>
    <xf numFmtId="170" fontId="7" fillId="2" borderId="34" xfId="0" applyNumberFormat="1" applyFont="1" applyFill="1" applyBorder="1" applyAlignment="1" applyProtection="1">
      <alignment horizontal="right"/>
      <protection/>
    </xf>
    <xf numFmtId="14" fontId="21" fillId="2" borderId="0" xfId="0" applyNumberFormat="1" applyFont="1" applyFill="1" applyAlignment="1">
      <alignment/>
    </xf>
    <xf numFmtId="3" fontId="0" fillId="4" borderId="0" xfId="0" applyNumberFormat="1" applyFont="1" applyFill="1" applyBorder="1" applyAlignment="1" applyProtection="1">
      <alignment horizontal="right"/>
      <protection/>
    </xf>
    <xf numFmtId="0" fontId="0" fillId="2" borderId="0" xfId="0" applyFill="1" applyAlignment="1">
      <alignment horizontal="right"/>
    </xf>
    <xf numFmtId="3" fontId="0" fillId="4" borderId="0" xfId="0" applyNumberFormat="1" applyFill="1" applyAlignment="1">
      <alignment/>
    </xf>
    <xf numFmtId="0" fontId="21" fillId="2" borderId="0" xfId="0" applyFont="1" applyFill="1" applyAlignment="1">
      <alignment horizontal="center"/>
    </xf>
    <xf numFmtId="14" fontId="21" fillId="18" borderId="0" xfId="0" applyNumberFormat="1" applyFont="1" applyFill="1" applyAlignment="1">
      <alignment/>
    </xf>
    <xf numFmtId="8" fontId="21" fillId="18" borderId="0" xfId="0" applyNumberFormat="1" applyFont="1" applyFill="1" applyAlignment="1">
      <alignment/>
    </xf>
    <xf numFmtId="8" fontId="21" fillId="2" borderId="0" xfId="0" applyNumberFormat="1" applyFont="1" applyFill="1" applyAlignment="1">
      <alignment/>
    </xf>
    <xf numFmtId="179" fontId="21" fillId="18" borderId="0" xfId="0" applyNumberFormat="1" applyFont="1" applyFill="1" applyAlignment="1">
      <alignment/>
    </xf>
    <xf numFmtId="0" fontId="0" fillId="19" borderId="0" xfId="0" applyFill="1" applyAlignment="1">
      <alignment/>
    </xf>
    <xf numFmtId="0" fontId="80" fillId="4" borderId="0" xfId="0" applyFont="1" applyFill="1" applyBorder="1" applyAlignment="1">
      <alignment/>
    </xf>
    <xf numFmtId="0" fontId="86" fillId="2" borderId="35" xfId="0" applyFont="1" applyFill="1" applyBorder="1" applyAlignment="1" applyProtection="1">
      <alignment horizontal="right"/>
      <protection/>
    </xf>
    <xf numFmtId="0" fontId="76" fillId="4" borderId="62" xfId="0" applyFont="1" applyFill="1" applyBorder="1" applyAlignment="1" applyProtection="1">
      <alignment horizontal="right"/>
      <protection locked="0"/>
    </xf>
    <xf numFmtId="0" fontId="76" fillId="4" borderId="63" xfId="0" applyFont="1" applyFill="1" applyBorder="1" applyAlignment="1" applyProtection="1">
      <alignment horizontal="right"/>
      <protection locked="0"/>
    </xf>
    <xf numFmtId="0" fontId="76" fillId="2" borderId="35" xfId="0" applyFont="1" applyFill="1" applyBorder="1" applyAlignment="1" applyProtection="1">
      <alignment horizontal="right"/>
      <protection/>
    </xf>
    <xf numFmtId="0" fontId="76" fillId="2" borderId="62" xfId="0" applyFont="1" applyFill="1" applyBorder="1" applyAlignment="1" applyProtection="1">
      <alignment horizontal="right"/>
      <protection/>
    </xf>
    <xf numFmtId="0" fontId="66" fillId="2" borderId="62" xfId="0" applyFont="1" applyFill="1" applyBorder="1" applyAlignment="1" applyProtection="1">
      <alignment horizontal="right"/>
      <protection/>
    </xf>
    <xf numFmtId="0" fontId="66" fillId="2" borderId="63" xfId="0" applyFont="1" applyFill="1" applyBorder="1" applyAlignment="1" applyProtection="1">
      <alignment horizontal="right"/>
      <protection/>
    </xf>
    <xf numFmtId="3" fontId="7" fillId="4" borderId="17" xfId="0" applyNumberFormat="1" applyFont="1" applyFill="1" applyBorder="1" applyAlignment="1" applyProtection="1">
      <alignment horizontal="center" shrinkToFit="1"/>
      <protection locked="0"/>
    </xf>
    <xf numFmtId="0" fontId="9" fillId="16" borderId="64" xfId="0" applyFont="1" applyFill="1" applyBorder="1" applyAlignment="1">
      <alignment horizontal="center"/>
    </xf>
    <xf numFmtId="0" fontId="9" fillId="16" borderId="64" xfId="0" applyFont="1" applyFill="1" applyBorder="1" applyAlignment="1">
      <alignment horizontal="left"/>
    </xf>
    <xf numFmtId="0" fontId="79" fillId="20" borderId="64" xfId="0" applyFont="1" applyFill="1" applyBorder="1" applyAlignment="1">
      <alignment horizontal="center"/>
    </xf>
    <xf numFmtId="0" fontId="93" fillId="3" borderId="13" xfId="0" applyFont="1" applyFill="1" applyBorder="1" applyAlignment="1">
      <alignment horizontal="center"/>
    </xf>
    <xf numFmtId="0" fontId="5" fillId="3" borderId="0" xfId="0" applyFont="1" applyFill="1" applyAlignment="1">
      <alignment/>
    </xf>
    <xf numFmtId="0" fontId="94" fillId="3" borderId="0" xfId="0" applyFont="1" applyFill="1" applyBorder="1" applyAlignment="1">
      <alignment horizontal="left"/>
    </xf>
    <xf numFmtId="0" fontId="93" fillId="3" borderId="0" xfId="0" applyFont="1" applyFill="1" applyBorder="1" applyAlignment="1">
      <alignment horizontal="center"/>
    </xf>
    <xf numFmtId="0" fontId="93" fillId="3" borderId="10" xfId="0" applyFont="1" applyFill="1" applyBorder="1" applyAlignment="1">
      <alignment horizontal="center"/>
    </xf>
    <xf numFmtId="0" fontId="9" fillId="16" borderId="64" xfId="0" applyFont="1" applyFill="1" applyBorder="1" applyAlignment="1">
      <alignment horizontal="center" vertical="center"/>
    </xf>
    <xf numFmtId="0" fontId="92" fillId="16" borderId="64" xfId="0" applyFont="1" applyFill="1" applyBorder="1" applyAlignment="1">
      <alignment horizontal="right"/>
    </xf>
    <xf numFmtId="0" fontId="93" fillId="3" borderId="0" xfId="0" applyFont="1" applyFill="1" applyBorder="1" applyAlignment="1">
      <alignment horizontal="left"/>
    </xf>
    <xf numFmtId="0" fontId="92" fillId="20" borderId="64" xfId="0" applyFont="1" applyFill="1" applyBorder="1" applyAlignment="1">
      <alignment horizontal="left"/>
    </xf>
    <xf numFmtId="0" fontId="87" fillId="4" borderId="7" xfId="0" applyFont="1" applyFill="1" applyBorder="1" applyAlignment="1">
      <alignment/>
    </xf>
    <xf numFmtId="0" fontId="87" fillId="4" borderId="8" xfId="0" applyFont="1" applyFill="1" applyBorder="1" applyAlignment="1">
      <alignment/>
    </xf>
    <xf numFmtId="0" fontId="87" fillId="4" borderId="9" xfId="0" applyFont="1" applyFill="1" applyBorder="1" applyAlignment="1">
      <alignment/>
    </xf>
    <xf numFmtId="0" fontId="87" fillId="4" borderId="13" xfId="0" applyFont="1" applyFill="1" applyBorder="1" applyAlignment="1">
      <alignment/>
    </xf>
    <xf numFmtId="0" fontId="87" fillId="4" borderId="0" xfId="0" applyFont="1" applyFill="1" applyBorder="1" applyAlignment="1">
      <alignment/>
    </xf>
    <xf numFmtId="0" fontId="98" fillId="4" borderId="0" xfId="0" applyFont="1" applyFill="1" applyBorder="1" applyAlignment="1">
      <alignment/>
    </xf>
    <xf numFmtId="0" fontId="89" fillId="4" borderId="0" xfId="0" applyFont="1" applyFill="1" applyBorder="1" applyAlignment="1">
      <alignment/>
    </xf>
    <xf numFmtId="0" fontId="87" fillId="4" borderId="10" xfId="0" applyFont="1" applyFill="1" applyBorder="1" applyAlignment="1">
      <alignment/>
    </xf>
    <xf numFmtId="0" fontId="99" fillId="4" borderId="0" xfId="0" applyFont="1" applyFill="1" applyBorder="1" applyAlignment="1">
      <alignment/>
    </xf>
    <xf numFmtId="0" fontId="101" fillId="4" borderId="0" xfId="0" applyFont="1" applyFill="1" applyBorder="1" applyAlignment="1">
      <alignment/>
    </xf>
    <xf numFmtId="0" fontId="87" fillId="4" borderId="0" xfId="0" applyFont="1" applyFill="1" applyAlignment="1">
      <alignment/>
    </xf>
    <xf numFmtId="0" fontId="66" fillId="4" borderId="0" xfId="0" applyFont="1" applyFill="1" applyBorder="1" applyAlignment="1">
      <alignment vertical="top"/>
    </xf>
    <xf numFmtId="0" fontId="91" fillId="3" borderId="7" xfId="0" applyFont="1" applyFill="1" applyBorder="1" applyAlignment="1">
      <alignment/>
    </xf>
    <xf numFmtId="0" fontId="87" fillId="3" borderId="8" xfId="0" applyFont="1" applyFill="1" applyBorder="1" applyAlignment="1">
      <alignment/>
    </xf>
    <xf numFmtId="0" fontId="87" fillId="3" borderId="9" xfId="0" applyFont="1" applyFill="1" applyBorder="1" applyAlignment="1">
      <alignment/>
    </xf>
    <xf numFmtId="0" fontId="94" fillId="4" borderId="13" xfId="0" applyFont="1" applyFill="1" applyBorder="1" applyAlignment="1">
      <alignment/>
    </xf>
    <xf numFmtId="0" fontId="94" fillId="4" borderId="0" xfId="0" applyFont="1" applyFill="1" applyBorder="1" applyAlignment="1">
      <alignment/>
    </xf>
    <xf numFmtId="0" fontId="94" fillId="3" borderId="13" xfId="0" applyFont="1" applyFill="1" applyBorder="1" applyAlignment="1">
      <alignment/>
    </xf>
    <xf numFmtId="0" fontId="94" fillId="3" borderId="0" xfId="0" applyFont="1" applyFill="1" applyBorder="1" applyAlignment="1">
      <alignment/>
    </xf>
    <xf numFmtId="0" fontId="94" fillId="3" borderId="10" xfId="0" applyFont="1" applyFill="1" applyBorder="1" applyAlignment="1">
      <alignment/>
    </xf>
    <xf numFmtId="0" fontId="94" fillId="4" borderId="10" xfId="0" applyFont="1" applyFill="1" applyBorder="1" applyAlignment="1">
      <alignment/>
    </xf>
    <xf numFmtId="0" fontId="66" fillId="3" borderId="14" xfId="0" applyFont="1" applyFill="1" applyBorder="1" applyAlignment="1">
      <alignment vertical="top"/>
    </xf>
    <xf numFmtId="0" fontId="23" fillId="3" borderId="11" xfId="0" applyFont="1" applyFill="1" applyBorder="1" applyAlignment="1">
      <alignment/>
    </xf>
    <xf numFmtId="0" fontId="87" fillId="3" borderId="11" xfId="0" applyFont="1" applyFill="1" applyBorder="1" applyAlignment="1">
      <alignment/>
    </xf>
    <xf numFmtId="0" fontId="87" fillId="3" borderId="12" xfId="0" applyFont="1" applyFill="1" applyBorder="1" applyAlignment="1">
      <alignment/>
    </xf>
    <xf numFmtId="0" fontId="87" fillId="2" borderId="0" xfId="0" applyFont="1" applyFill="1" applyAlignment="1">
      <alignment/>
    </xf>
    <xf numFmtId="0" fontId="92" fillId="16" borderId="64" xfId="0" applyFont="1" applyFill="1" applyBorder="1" applyAlignment="1">
      <alignment horizontal="center"/>
    </xf>
    <xf numFmtId="3" fontId="84" fillId="2" borderId="34" xfId="0" applyNumberFormat="1" applyFont="1" applyFill="1" applyBorder="1" applyAlignment="1" applyProtection="1">
      <alignment horizontal="center"/>
      <protection/>
    </xf>
    <xf numFmtId="4" fontId="33" fillId="2" borderId="34" xfId="0" applyNumberFormat="1" applyFont="1" applyFill="1" applyBorder="1" applyAlignment="1" applyProtection="1">
      <alignment horizontal="right" shrinkToFit="1"/>
      <protection/>
    </xf>
    <xf numFmtId="0" fontId="5" fillId="3" borderId="7" xfId="0" applyFont="1" applyFill="1" applyBorder="1" applyAlignment="1" applyProtection="1">
      <alignment/>
      <protection locked="0"/>
    </xf>
    <xf numFmtId="0" fontId="5" fillId="3" borderId="8" xfId="0" applyFont="1" applyFill="1" applyBorder="1" applyAlignment="1" applyProtection="1">
      <alignment/>
      <protection locked="0"/>
    </xf>
    <xf numFmtId="0" fontId="5" fillId="3" borderId="13" xfId="0" applyFont="1" applyFill="1" applyBorder="1" applyAlignment="1" applyProtection="1">
      <alignment/>
      <protection locked="0"/>
    </xf>
    <xf numFmtId="0" fontId="5" fillId="3" borderId="0" xfId="0" applyFont="1" applyFill="1" applyBorder="1" applyAlignment="1" applyProtection="1">
      <alignment/>
      <protection locked="0"/>
    </xf>
    <xf numFmtId="0" fontId="0" fillId="3" borderId="13" xfId="0" applyFill="1" applyBorder="1" applyAlignment="1" applyProtection="1">
      <alignment/>
      <protection locked="0"/>
    </xf>
    <xf numFmtId="0" fontId="0" fillId="3" borderId="37" xfId="0" applyFill="1" applyBorder="1" applyAlignment="1" applyProtection="1">
      <alignment/>
      <protection locked="0"/>
    </xf>
    <xf numFmtId="0" fontId="0" fillId="3" borderId="26" xfId="0" applyFill="1" applyBorder="1" applyAlignment="1" applyProtection="1">
      <alignment/>
      <protection locked="0"/>
    </xf>
    <xf numFmtId="0" fontId="0" fillId="3" borderId="42" xfId="0" applyFill="1" applyBorder="1" applyAlignment="1" applyProtection="1">
      <alignment/>
      <protection locked="0"/>
    </xf>
    <xf numFmtId="0" fontId="0" fillId="3" borderId="0" xfId="0" applyFill="1" applyBorder="1" applyAlignment="1" applyProtection="1">
      <alignment/>
      <protection locked="0"/>
    </xf>
    <xf numFmtId="0" fontId="0" fillId="3" borderId="23" xfId="0" applyFill="1" applyBorder="1" applyAlignment="1" applyProtection="1">
      <alignment/>
      <protection locked="0"/>
    </xf>
    <xf numFmtId="0" fontId="0" fillId="3" borderId="24" xfId="0" applyFill="1" applyBorder="1" applyAlignment="1" applyProtection="1">
      <alignment/>
      <protection locked="0"/>
    </xf>
    <xf numFmtId="0" fontId="5" fillId="3" borderId="23" xfId="0" applyFont="1" applyFill="1" applyBorder="1" applyAlignment="1" applyProtection="1">
      <alignment/>
      <protection locked="0"/>
    </xf>
    <xf numFmtId="0" fontId="94" fillId="3" borderId="0" xfId="0" applyFont="1" applyFill="1" applyBorder="1" applyAlignment="1" applyProtection="1">
      <alignment/>
      <protection/>
    </xf>
    <xf numFmtId="0" fontId="94" fillId="3" borderId="24" xfId="0" applyFont="1" applyFill="1" applyBorder="1" applyAlignment="1" applyProtection="1">
      <alignment/>
      <protection locked="0"/>
    </xf>
    <xf numFmtId="0" fontId="94" fillId="3" borderId="7" xfId="0" applyFont="1" applyFill="1" applyBorder="1" applyAlignment="1" applyProtection="1">
      <alignment/>
      <protection/>
    </xf>
    <xf numFmtId="0" fontId="94" fillId="3" borderId="8" xfId="0" applyFont="1" applyFill="1" applyBorder="1" applyAlignment="1" applyProtection="1">
      <alignment/>
      <protection/>
    </xf>
    <xf numFmtId="0" fontId="94" fillId="3" borderId="9" xfId="0" applyFont="1" applyFill="1" applyBorder="1" applyAlignment="1" applyProtection="1">
      <alignment/>
      <protection/>
    </xf>
    <xf numFmtId="0" fontId="13" fillId="3" borderId="13" xfId="0" applyFont="1" applyFill="1" applyBorder="1" applyAlignment="1" applyProtection="1">
      <alignment/>
      <protection locked="0"/>
    </xf>
    <xf numFmtId="0" fontId="13" fillId="3" borderId="23" xfId="0" applyFont="1" applyFill="1" applyBorder="1" applyAlignment="1" applyProtection="1">
      <alignment/>
      <protection locked="0"/>
    </xf>
    <xf numFmtId="0" fontId="104" fillId="3" borderId="13" xfId="0" applyFont="1" applyFill="1" applyBorder="1" applyAlignment="1" applyProtection="1">
      <alignment vertical="center"/>
      <protection/>
    </xf>
    <xf numFmtId="0" fontId="104" fillId="3" borderId="10" xfId="0" applyFont="1" applyFill="1" applyBorder="1" applyAlignment="1" applyProtection="1">
      <alignment vertical="center"/>
      <protection/>
    </xf>
    <xf numFmtId="0" fontId="56" fillId="3" borderId="24" xfId="0" applyFont="1" applyFill="1" applyBorder="1" applyAlignment="1" applyProtection="1">
      <alignment/>
      <protection locked="0"/>
    </xf>
    <xf numFmtId="0" fontId="13" fillId="3" borderId="0" xfId="0" applyFont="1" applyFill="1" applyBorder="1" applyAlignment="1" applyProtection="1">
      <alignment/>
      <protection locked="0"/>
    </xf>
    <xf numFmtId="0" fontId="104" fillId="3" borderId="13" xfId="0" applyFont="1" applyFill="1" applyBorder="1" applyAlignment="1" applyProtection="1">
      <alignment/>
      <protection/>
    </xf>
    <xf numFmtId="0" fontId="56" fillId="3" borderId="10" xfId="0" applyFont="1" applyFill="1" applyBorder="1" applyAlignment="1" applyProtection="1">
      <alignment/>
      <protection/>
    </xf>
    <xf numFmtId="0" fontId="94" fillId="3" borderId="14" xfId="0" applyFont="1" applyFill="1" applyBorder="1" applyAlignment="1" applyProtection="1">
      <alignment/>
      <protection/>
    </xf>
    <xf numFmtId="0" fontId="94" fillId="3" borderId="11" xfId="0" applyFont="1" applyFill="1" applyBorder="1" applyAlignment="1" applyProtection="1">
      <alignment/>
      <protection/>
    </xf>
    <xf numFmtId="0" fontId="94" fillId="3" borderId="12" xfId="0" applyFont="1" applyFill="1" applyBorder="1" applyAlignment="1" applyProtection="1">
      <alignment/>
      <protection/>
    </xf>
    <xf numFmtId="0" fontId="94" fillId="3" borderId="24" xfId="0" applyFont="1" applyFill="1" applyBorder="1" applyAlignment="1" applyProtection="1">
      <alignment/>
      <protection locked="0"/>
    </xf>
    <xf numFmtId="0" fontId="94" fillId="3" borderId="0" xfId="0" applyFont="1" applyFill="1" applyBorder="1" applyAlignment="1" applyProtection="1">
      <alignment/>
      <protection/>
    </xf>
    <xf numFmtId="0" fontId="94" fillId="3" borderId="9" xfId="0" applyFont="1" applyFill="1" applyBorder="1" applyAlignment="1" applyProtection="1">
      <alignment/>
      <protection/>
    </xf>
    <xf numFmtId="0" fontId="94" fillId="3" borderId="11" xfId="0" applyFont="1" applyFill="1" applyBorder="1" applyAlignment="1" applyProtection="1">
      <alignment/>
      <protection/>
    </xf>
    <xf numFmtId="0" fontId="94" fillId="3" borderId="12" xfId="0" applyFont="1" applyFill="1" applyBorder="1" applyAlignment="1" applyProtection="1">
      <alignment/>
      <protection/>
    </xf>
    <xf numFmtId="0" fontId="105" fillId="3" borderId="7" xfId="0" applyFont="1" applyFill="1" applyBorder="1" applyAlignment="1" applyProtection="1">
      <alignment horizontal="center" vertical="center"/>
      <protection/>
    </xf>
    <xf numFmtId="0" fontId="105" fillId="3" borderId="8" xfId="0" applyFont="1" applyFill="1" applyBorder="1" applyAlignment="1" applyProtection="1">
      <alignment horizontal="center" vertical="center"/>
      <protection/>
    </xf>
    <xf numFmtId="0" fontId="105" fillId="3" borderId="13" xfId="0" applyFont="1" applyFill="1" applyBorder="1" applyAlignment="1" applyProtection="1">
      <alignment vertical="center"/>
      <protection/>
    </xf>
    <xf numFmtId="0" fontId="5" fillId="3" borderId="24" xfId="0" applyFont="1" applyFill="1" applyBorder="1" applyAlignment="1" applyProtection="1">
      <alignment/>
      <protection locked="0"/>
    </xf>
    <xf numFmtId="0" fontId="5" fillId="3" borderId="0" xfId="0" applyFont="1" applyFill="1" applyBorder="1" applyAlignment="1" applyProtection="1">
      <alignment/>
      <protection/>
    </xf>
    <xf numFmtId="0" fontId="5" fillId="3" borderId="40" xfId="0" applyFont="1" applyFill="1" applyBorder="1" applyAlignment="1" applyProtection="1">
      <alignment/>
      <protection locked="0"/>
    </xf>
    <xf numFmtId="0" fontId="5" fillId="3" borderId="19" xfId="0" applyFont="1" applyFill="1" applyBorder="1" applyAlignment="1" applyProtection="1">
      <alignment/>
      <protection/>
    </xf>
    <xf numFmtId="0" fontId="5" fillId="3" borderId="65" xfId="0" applyFont="1" applyFill="1" applyBorder="1" applyAlignment="1" applyProtection="1">
      <alignment/>
      <protection locked="0"/>
    </xf>
    <xf numFmtId="49" fontId="22" fillId="20" borderId="66" xfId="0" applyNumberFormat="1" applyFont="1" applyFill="1" applyBorder="1" applyAlignment="1" applyProtection="1">
      <alignment vertical="center"/>
      <protection/>
    </xf>
    <xf numFmtId="49" fontId="9" fillId="20" borderId="67" xfId="0" applyNumberFormat="1" applyFont="1" applyFill="1" applyBorder="1" applyAlignment="1" applyProtection="1">
      <alignment horizontal="center" vertical="center" shrinkToFit="1"/>
      <protection/>
    </xf>
    <xf numFmtId="0" fontId="13" fillId="2" borderId="50" xfId="0" applyFont="1" applyFill="1" applyBorder="1" applyAlignment="1" applyProtection="1">
      <alignment horizontal="right"/>
      <protection/>
    </xf>
    <xf numFmtId="49" fontId="9" fillId="20" borderId="68" xfId="0" applyNumberFormat="1" applyFont="1" applyFill="1" applyBorder="1" applyAlignment="1" applyProtection="1">
      <alignment horizontal="center" vertical="center" shrinkToFit="1"/>
      <protection/>
    </xf>
    <xf numFmtId="49" fontId="9" fillId="20" borderId="69" xfId="0" applyNumberFormat="1" applyFont="1" applyFill="1" applyBorder="1" applyAlignment="1" applyProtection="1">
      <alignment horizontal="center" vertical="center" shrinkToFit="1"/>
      <protection/>
    </xf>
    <xf numFmtId="0" fontId="13" fillId="2" borderId="52" xfId="0" applyFont="1" applyFill="1" applyBorder="1" applyAlignment="1" applyProtection="1">
      <alignment horizontal="right"/>
      <protection/>
    </xf>
    <xf numFmtId="0" fontId="13" fillId="2" borderId="56" xfId="0" applyFont="1" applyFill="1" applyBorder="1" applyAlignment="1" applyProtection="1">
      <alignment horizontal="right"/>
      <protection/>
    </xf>
    <xf numFmtId="165" fontId="5" fillId="2" borderId="17" xfId="0" applyNumberFormat="1" applyFont="1" applyFill="1" applyBorder="1" applyAlignment="1" applyProtection="1">
      <alignment horizontal="right"/>
      <protection/>
    </xf>
    <xf numFmtId="0" fontId="5" fillId="2" borderId="18" xfId="0" applyFont="1" applyFill="1" applyBorder="1" applyAlignment="1" applyProtection="1">
      <alignment horizontal="right"/>
      <protection/>
    </xf>
    <xf numFmtId="0" fontId="5" fillId="2" borderId="54" xfId="0" applyFont="1" applyFill="1" applyBorder="1" applyAlignment="1" applyProtection="1">
      <alignment horizontal="right"/>
      <protection/>
    </xf>
    <xf numFmtId="0" fontId="5" fillId="2" borderId="17" xfId="0" applyFont="1" applyFill="1" applyBorder="1" applyAlignment="1" applyProtection="1">
      <alignment horizontal="right"/>
      <protection/>
    </xf>
    <xf numFmtId="165" fontId="3" fillId="2" borderId="21" xfId="0" applyNumberFormat="1" applyFont="1" applyFill="1" applyBorder="1" applyAlignment="1" applyProtection="1">
      <alignment horizontal="right" shrinkToFit="1"/>
      <protection/>
    </xf>
    <xf numFmtId="165" fontId="3" fillId="2" borderId="22" xfId="0" applyNumberFormat="1" applyFont="1" applyFill="1" applyBorder="1" applyAlignment="1" applyProtection="1">
      <alignment horizontal="right" shrinkToFit="1"/>
      <protection/>
    </xf>
    <xf numFmtId="0" fontId="5" fillId="2" borderId="70" xfId="0" applyFont="1" applyFill="1" applyBorder="1" applyAlignment="1" applyProtection="1">
      <alignment horizontal="right"/>
      <protection/>
    </xf>
    <xf numFmtId="0" fontId="5" fillId="2" borderId="71" xfId="0" applyFont="1" applyFill="1" applyBorder="1" applyAlignment="1" applyProtection="1">
      <alignment horizontal="right"/>
      <protection/>
    </xf>
    <xf numFmtId="165" fontId="5" fillId="2" borderId="71" xfId="0" applyNumberFormat="1" applyFont="1" applyFill="1" applyBorder="1" applyAlignment="1" applyProtection="1">
      <alignment horizontal="right"/>
      <protection/>
    </xf>
    <xf numFmtId="0" fontId="5" fillId="2" borderId="53" xfId="0" applyFont="1" applyFill="1" applyBorder="1" applyAlignment="1" applyProtection="1">
      <alignment horizontal="right"/>
      <protection/>
    </xf>
    <xf numFmtId="0" fontId="13" fillId="4" borderId="54" xfId="0" applyFont="1" applyFill="1" applyBorder="1" applyAlignment="1" applyProtection="1">
      <alignment horizontal="right"/>
      <protection/>
    </xf>
    <xf numFmtId="0" fontId="13" fillId="4" borderId="17" xfId="0" applyFont="1" applyFill="1" applyBorder="1" applyAlignment="1" applyProtection="1">
      <alignment horizontal="right"/>
      <protection/>
    </xf>
    <xf numFmtId="165" fontId="15" fillId="4" borderId="17" xfId="0" applyNumberFormat="1" applyFont="1" applyFill="1" applyBorder="1" applyAlignment="1" applyProtection="1">
      <alignment horizontal="right"/>
      <protection/>
    </xf>
    <xf numFmtId="165" fontId="15" fillId="4" borderId="18" xfId="0" applyNumberFormat="1" applyFont="1" applyFill="1" applyBorder="1" applyAlignment="1" applyProtection="1">
      <alignment horizontal="right"/>
      <protection/>
    </xf>
    <xf numFmtId="0" fontId="37" fillId="21" borderId="72" xfId="0" applyFont="1" applyFill="1" applyBorder="1" applyAlignment="1" applyProtection="1">
      <alignment horizontal="left"/>
      <protection/>
    </xf>
    <xf numFmtId="0" fontId="37" fillId="21" borderId="73" xfId="0" applyFont="1" applyFill="1" applyBorder="1" applyAlignment="1" applyProtection="1">
      <alignment horizontal="left"/>
      <protection/>
    </xf>
    <xf numFmtId="0" fontId="37" fillId="21" borderId="74" xfId="0" applyFont="1" applyFill="1" applyBorder="1" applyAlignment="1" applyProtection="1">
      <alignment horizontal="left"/>
      <protection/>
    </xf>
    <xf numFmtId="165" fontId="3" fillId="4" borderId="72" xfId="0" applyNumberFormat="1" applyFont="1" applyFill="1" applyBorder="1" applyAlignment="1" applyProtection="1">
      <alignment horizontal="right" shrinkToFit="1"/>
      <protection locked="0"/>
    </xf>
    <xf numFmtId="165" fontId="3" fillId="4" borderId="75" xfId="0" applyNumberFormat="1" applyFont="1" applyFill="1" applyBorder="1" applyAlignment="1" applyProtection="1">
      <alignment horizontal="right" shrinkToFit="1"/>
      <protection locked="0"/>
    </xf>
    <xf numFmtId="0" fontId="15" fillId="2" borderId="28" xfId="0" applyFont="1" applyFill="1" applyBorder="1" applyAlignment="1" applyProtection="1">
      <alignment horizontal="right"/>
      <protection/>
    </xf>
    <xf numFmtId="0" fontId="15" fillId="2" borderId="21" xfId="0" applyFont="1" applyFill="1" applyBorder="1" applyAlignment="1" applyProtection="1">
      <alignment horizontal="right"/>
      <protection/>
    </xf>
    <xf numFmtId="165" fontId="3" fillId="4" borderId="17" xfId="0" applyNumberFormat="1" applyFont="1" applyFill="1" applyBorder="1" applyAlignment="1" applyProtection="1">
      <alignment horizontal="right" shrinkToFit="1"/>
      <protection locked="0"/>
    </xf>
    <xf numFmtId="165" fontId="3" fillId="4" borderId="18" xfId="0" applyNumberFormat="1" applyFont="1" applyFill="1" applyBorder="1" applyAlignment="1" applyProtection="1">
      <alignment horizontal="right" shrinkToFit="1"/>
      <protection locked="0"/>
    </xf>
    <xf numFmtId="0" fontId="15" fillId="3" borderId="54" xfId="0" applyFont="1" applyFill="1" applyBorder="1" applyAlignment="1" applyProtection="1">
      <alignment horizontal="right"/>
      <protection/>
    </xf>
    <xf numFmtId="0" fontId="15" fillId="3" borderId="17" xfId="0" applyFont="1" applyFill="1" applyBorder="1" applyAlignment="1" applyProtection="1">
      <alignment horizontal="right"/>
      <protection/>
    </xf>
    <xf numFmtId="0" fontId="15" fillId="2" borderId="76" xfId="0" applyFont="1" applyFill="1" applyBorder="1" applyAlignment="1" applyProtection="1">
      <alignment horizontal="right"/>
      <protection/>
    </xf>
    <xf numFmtId="0" fontId="15" fillId="2" borderId="38" xfId="0" applyFont="1" applyFill="1" applyBorder="1" applyAlignment="1" applyProtection="1">
      <alignment horizontal="right"/>
      <protection/>
    </xf>
    <xf numFmtId="0" fontId="0" fillId="3" borderId="15" xfId="0" applyFill="1" applyBorder="1" applyAlignment="1">
      <alignment horizontal="center"/>
    </xf>
    <xf numFmtId="0" fontId="0" fillId="3" borderId="56" xfId="0" applyFill="1" applyBorder="1" applyAlignment="1">
      <alignment horizontal="center"/>
    </xf>
    <xf numFmtId="0" fontId="0" fillId="3" borderId="50" xfId="0" applyFill="1" applyBorder="1" applyAlignment="1">
      <alignment horizontal="center"/>
    </xf>
    <xf numFmtId="0" fontId="14" fillId="22" borderId="77" xfId="0" applyFont="1" applyFill="1" applyBorder="1" applyAlignment="1" applyProtection="1">
      <alignment horizontal="left"/>
      <protection/>
    </xf>
    <xf numFmtId="0" fontId="14" fillId="22" borderId="41" xfId="0" applyFont="1" applyFill="1" applyBorder="1" applyAlignment="1" applyProtection="1">
      <alignment horizontal="left"/>
      <protection/>
    </xf>
    <xf numFmtId="0" fontId="14" fillId="22" borderId="43" xfId="0" applyFont="1" applyFill="1" applyBorder="1" applyAlignment="1" applyProtection="1">
      <alignment horizontal="left"/>
      <protection/>
    </xf>
    <xf numFmtId="165" fontId="3" fillId="2" borderId="17" xfId="0" applyNumberFormat="1" applyFont="1" applyFill="1" applyBorder="1" applyAlignment="1" applyProtection="1">
      <alignment horizontal="right" shrinkToFit="1"/>
      <protection/>
    </xf>
    <xf numFmtId="165" fontId="3" fillId="2" borderId="18" xfId="0" applyNumberFormat="1" applyFont="1" applyFill="1" applyBorder="1" applyAlignment="1" applyProtection="1">
      <alignment horizontal="right" shrinkToFit="1"/>
      <protection/>
    </xf>
    <xf numFmtId="0" fontId="5" fillId="2" borderId="52" xfId="0" applyFont="1" applyFill="1" applyBorder="1" applyAlignment="1" applyProtection="1">
      <alignment horizontal="right"/>
      <protection/>
    </xf>
    <xf numFmtId="0" fontId="5" fillId="2" borderId="50" xfId="0" applyFont="1" applyFill="1" applyBorder="1" applyAlignment="1" applyProtection="1">
      <alignment horizontal="right"/>
      <protection/>
    </xf>
    <xf numFmtId="0" fontId="41" fillId="22" borderId="32" xfId="0" applyFont="1" applyFill="1" applyBorder="1" applyAlignment="1" applyProtection="1">
      <alignment horizontal="left"/>
      <protection/>
    </xf>
    <xf numFmtId="0" fontId="45" fillId="22" borderId="11" xfId="0" applyFont="1" applyFill="1" applyBorder="1" applyAlignment="1" applyProtection="1">
      <alignment horizontal="left"/>
      <protection/>
    </xf>
    <xf numFmtId="0" fontId="45" fillId="22" borderId="33" xfId="0" applyFont="1" applyFill="1" applyBorder="1" applyAlignment="1" applyProtection="1">
      <alignment horizontal="left"/>
      <protection/>
    </xf>
    <xf numFmtId="0" fontId="15" fillId="2" borderId="54" xfId="0" applyFont="1" applyFill="1" applyBorder="1" applyAlignment="1" applyProtection="1">
      <alignment horizontal="right"/>
      <protection/>
    </xf>
    <xf numFmtId="0" fontId="15" fillId="2" borderId="17" xfId="0" applyFont="1" applyFill="1" applyBorder="1" applyAlignment="1" applyProtection="1">
      <alignment horizontal="right"/>
      <protection/>
    </xf>
    <xf numFmtId="0" fontId="15" fillId="2" borderId="76" xfId="0" applyFont="1" applyFill="1" applyBorder="1" applyAlignment="1" applyProtection="1">
      <alignment horizontal="center"/>
      <protection/>
    </xf>
    <xf numFmtId="0" fontId="15" fillId="2" borderId="38" xfId="0" applyFont="1" applyFill="1" applyBorder="1" applyAlignment="1" applyProtection="1">
      <alignment horizontal="center"/>
      <protection/>
    </xf>
    <xf numFmtId="0" fontId="41" fillId="23" borderId="72" xfId="0" applyFont="1" applyFill="1" applyBorder="1" applyAlignment="1" applyProtection="1">
      <alignment horizontal="center"/>
      <protection/>
    </xf>
    <xf numFmtId="0" fontId="41" fillId="23" borderId="73" xfId="0" applyFont="1" applyFill="1" applyBorder="1" applyAlignment="1" applyProtection="1">
      <alignment horizontal="center"/>
      <protection/>
    </xf>
    <xf numFmtId="0" fontId="41" fillId="23" borderId="75" xfId="0" applyFont="1" applyFill="1" applyBorder="1" applyAlignment="1" applyProtection="1">
      <alignment horizontal="center"/>
      <protection/>
    </xf>
    <xf numFmtId="0" fontId="15" fillId="2" borderId="45" xfId="0" applyFont="1" applyFill="1" applyBorder="1" applyAlignment="1" applyProtection="1">
      <alignment horizontal="center"/>
      <protection/>
    </xf>
    <xf numFmtId="0" fontId="15" fillId="2" borderId="72" xfId="0" applyFont="1" applyFill="1" applyBorder="1" applyAlignment="1" applyProtection="1">
      <alignment horizontal="center"/>
      <protection/>
    </xf>
    <xf numFmtId="0" fontId="15" fillId="2" borderId="52" xfId="0" applyFont="1" applyFill="1" applyBorder="1" applyAlignment="1" applyProtection="1">
      <alignment horizontal="center"/>
      <protection/>
    </xf>
    <xf numFmtId="0" fontId="15" fillId="2" borderId="56" xfId="0" applyFont="1" applyFill="1" applyBorder="1" applyAlignment="1" applyProtection="1">
      <alignment horizontal="center"/>
      <protection/>
    </xf>
    <xf numFmtId="0" fontId="15" fillId="2" borderId="50" xfId="0" applyFont="1" applyFill="1" applyBorder="1" applyAlignment="1" applyProtection="1">
      <alignment horizontal="center"/>
      <protection/>
    </xf>
    <xf numFmtId="10" fontId="3" fillId="2" borderId="72" xfId="0" applyNumberFormat="1" applyFont="1" applyFill="1" applyBorder="1" applyAlignment="1" applyProtection="1">
      <alignment horizontal="center" shrinkToFit="1"/>
      <protection locked="0"/>
    </xf>
    <xf numFmtId="10" fontId="3" fillId="2" borderId="75" xfId="0" applyNumberFormat="1" applyFont="1" applyFill="1" applyBorder="1" applyAlignment="1" applyProtection="1">
      <alignment horizontal="center" shrinkToFit="1"/>
      <protection locked="0"/>
    </xf>
    <xf numFmtId="0" fontId="37" fillId="21" borderId="77" xfId="0" applyFont="1" applyFill="1" applyBorder="1" applyAlignment="1" applyProtection="1">
      <alignment horizontal="left"/>
      <protection/>
    </xf>
    <xf numFmtId="0" fontId="48" fillId="21" borderId="41" xfId="0" applyFont="1" applyFill="1" applyBorder="1" applyAlignment="1" applyProtection="1">
      <alignment horizontal="left"/>
      <protection/>
    </xf>
    <xf numFmtId="0" fontId="48" fillId="21" borderId="43" xfId="0" applyFont="1" applyFill="1" applyBorder="1" applyAlignment="1" applyProtection="1">
      <alignment horizontal="left"/>
      <protection/>
    </xf>
    <xf numFmtId="49" fontId="15" fillId="2" borderId="17" xfId="0" applyNumberFormat="1" applyFont="1" applyFill="1" applyBorder="1" applyAlignment="1" applyProtection="1">
      <alignment horizontal="center"/>
      <protection/>
    </xf>
    <xf numFmtId="49" fontId="15" fillId="2" borderId="18" xfId="0" applyNumberFormat="1" applyFont="1" applyFill="1" applyBorder="1" applyAlignment="1" applyProtection="1">
      <alignment horizontal="center"/>
      <protection/>
    </xf>
    <xf numFmtId="0" fontId="15" fillId="2" borderId="54" xfId="0" applyFont="1" applyFill="1" applyBorder="1" applyAlignment="1" applyProtection="1">
      <alignment horizontal="center"/>
      <protection/>
    </xf>
    <xf numFmtId="0" fontId="15" fillId="2" borderId="17" xfId="0" applyFont="1" applyFill="1" applyBorder="1" applyAlignment="1" applyProtection="1">
      <alignment horizontal="center"/>
      <protection/>
    </xf>
    <xf numFmtId="0" fontId="35" fillId="21" borderId="64" xfId="0" applyFont="1" applyFill="1" applyBorder="1" applyAlignment="1" applyProtection="1">
      <alignment horizontal="center"/>
      <protection/>
    </xf>
    <xf numFmtId="0" fontId="35" fillId="21" borderId="78" xfId="0" applyFont="1" applyFill="1" applyBorder="1" applyAlignment="1" applyProtection="1">
      <alignment horizontal="center"/>
      <protection/>
    </xf>
    <xf numFmtId="0" fontId="35" fillId="21" borderId="57" xfId="0" applyFont="1" applyFill="1" applyBorder="1" applyAlignment="1" applyProtection="1">
      <alignment horizontal="center"/>
      <protection/>
    </xf>
    <xf numFmtId="0" fontId="14" fillId="21" borderId="32" xfId="0" applyFont="1" applyFill="1" applyBorder="1" applyAlignment="1" applyProtection="1">
      <alignment horizontal="left"/>
      <protection/>
    </xf>
    <xf numFmtId="0" fontId="18" fillId="21" borderId="11" xfId="0" applyFont="1" applyFill="1" applyBorder="1" applyAlignment="1" applyProtection="1">
      <alignment horizontal="left"/>
      <protection/>
    </xf>
    <xf numFmtId="0" fontId="18" fillId="21" borderId="33" xfId="0" applyFont="1" applyFill="1" applyBorder="1" applyAlignment="1" applyProtection="1">
      <alignment horizontal="left"/>
      <protection/>
    </xf>
    <xf numFmtId="0" fontId="13" fillId="2" borderId="25" xfId="0" applyFont="1" applyFill="1" applyBorder="1" applyAlignment="1" applyProtection="1">
      <alignment horizontal="right"/>
      <protection/>
    </xf>
    <xf numFmtId="0" fontId="13" fillId="2" borderId="79" xfId="0" applyFont="1" applyFill="1" applyBorder="1" applyAlignment="1" applyProtection="1">
      <alignment horizontal="right"/>
      <protection/>
    </xf>
    <xf numFmtId="0" fontId="13" fillId="2" borderId="30" xfId="0" applyFont="1" applyFill="1" applyBorder="1" applyAlignment="1" applyProtection="1">
      <alignment horizontal="right"/>
      <protection/>
    </xf>
    <xf numFmtId="0" fontId="44" fillId="5" borderId="77" xfId="0" applyFont="1" applyFill="1" applyBorder="1" applyAlignment="1" applyProtection="1">
      <alignment horizontal="left" vertical="center"/>
      <protection/>
    </xf>
    <xf numFmtId="0" fontId="44" fillId="5" borderId="41" xfId="0" applyFont="1" applyFill="1" applyBorder="1" applyAlignment="1" applyProtection="1">
      <alignment horizontal="left" vertical="center"/>
      <protection/>
    </xf>
    <xf numFmtId="0" fontId="44" fillId="5" borderId="43" xfId="0" applyFont="1" applyFill="1" applyBorder="1" applyAlignment="1" applyProtection="1">
      <alignment horizontal="left" vertical="center"/>
      <protection/>
    </xf>
    <xf numFmtId="0" fontId="5" fillId="2" borderId="52" xfId="0" applyFont="1" applyFill="1" applyBorder="1" applyAlignment="1" applyProtection="1">
      <alignment horizontal="right"/>
      <protection locked="0"/>
    </xf>
    <xf numFmtId="0" fontId="5" fillId="2" borderId="50" xfId="0" applyFont="1" applyFill="1" applyBorder="1" applyAlignment="1" applyProtection="1">
      <alignment horizontal="right"/>
      <protection locked="0"/>
    </xf>
    <xf numFmtId="0" fontId="14" fillId="5" borderId="40" xfId="0" applyFont="1" applyFill="1" applyBorder="1" applyAlignment="1" applyProtection="1">
      <alignment horizontal="right"/>
      <protection/>
    </xf>
    <xf numFmtId="0" fontId="14" fillId="5" borderId="80" xfId="0" applyFont="1" applyFill="1" applyBorder="1" applyAlignment="1" applyProtection="1">
      <alignment horizontal="right"/>
      <protection/>
    </xf>
    <xf numFmtId="165" fontId="15" fillId="2" borderId="25" xfId="0" applyNumberFormat="1" applyFont="1" applyFill="1" applyBorder="1" applyAlignment="1" applyProtection="1">
      <alignment horizontal="right"/>
      <protection/>
    </xf>
    <xf numFmtId="165" fontId="15" fillId="2" borderId="79" xfId="0" applyNumberFormat="1" applyFont="1" applyFill="1" applyBorder="1" applyAlignment="1" applyProtection="1">
      <alignment horizontal="right"/>
      <protection/>
    </xf>
    <xf numFmtId="165" fontId="15" fillId="2" borderId="30" xfId="0" applyNumberFormat="1" applyFont="1" applyFill="1" applyBorder="1" applyAlignment="1" applyProtection="1">
      <alignment horizontal="right"/>
      <protection/>
    </xf>
    <xf numFmtId="0" fontId="14" fillId="5" borderId="77" xfId="0" applyFont="1" applyFill="1" applyBorder="1" applyAlignment="1" applyProtection="1">
      <alignment horizontal="center" vertical="center"/>
      <protection/>
    </xf>
    <xf numFmtId="0" fontId="14" fillId="5" borderId="41" xfId="0" applyFont="1" applyFill="1" applyBorder="1" applyAlignment="1" applyProtection="1">
      <alignment horizontal="center" vertical="center"/>
      <protection/>
    </xf>
    <xf numFmtId="0" fontId="14" fillId="5" borderId="81" xfId="0" applyFont="1" applyFill="1" applyBorder="1" applyAlignment="1" applyProtection="1">
      <alignment horizontal="center" vertical="center"/>
      <protection/>
    </xf>
    <xf numFmtId="165" fontId="15" fillId="4" borderId="29" xfId="0" applyNumberFormat="1" applyFont="1" applyFill="1" applyBorder="1" applyAlignment="1" applyProtection="1">
      <alignment horizontal="center" shrinkToFit="1"/>
      <protection locked="0"/>
    </xf>
    <xf numFmtId="165" fontId="15" fillId="4" borderId="30" xfId="0" applyNumberFormat="1" applyFont="1" applyFill="1" applyBorder="1" applyAlignment="1" applyProtection="1">
      <alignment horizontal="center" shrinkToFit="1"/>
      <protection locked="0"/>
    </xf>
    <xf numFmtId="0" fontId="14" fillId="5" borderId="77" xfId="0" applyFont="1" applyFill="1" applyBorder="1" applyAlignment="1" applyProtection="1">
      <alignment horizontal="left" vertical="center"/>
      <protection/>
    </xf>
    <xf numFmtId="0" fontId="14" fillId="5" borderId="41" xfId="0" applyFont="1" applyFill="1" applyBorder="1" applyAlignment="1" applyProtection="1">
      <alignment horizontal="left" vertical="center"/>
      <protection/>
    </xf>
    <xf numFmtId="0" fontId="35" fillId="5" borderId="64" xfId="0" applyFont="1" applyFill="1" applyBorder="1" applyAlignment="1" applyProtection="1">
      <alignment horizontal="center"/>
      <protection/>
    </xf>
    <xf numFmtId="0" fontId="35" fillId="5" borderId="78" xfId="0" applyFont="1" applyFill="1" applyBorder="1" applyAlignment="1" applyProtection="1">
      <alignment horizontal="center"/>
      <protection/>
    </xf>
    <xf numFmtId="0" fontId="35" fillId="5" borderId="57" xfId="0" applyFont="1" applyFill="1" applyBorder="1" applyAlignment="1" applyProtection="1">
      <alignment horizontal="center"/>
      <protection/>
    </xf>
    <xf numFmtId="49" fontId="15" fillId="2" borderId="15" xfId="0" applyNumberFormat="1" applyFont="1" applyFill="1" applyBorder="1" applyAlignment="1" applyProtection="1">
      <alignment horizontal="center"/>
      <protection/>
    </xf>
    <xf numFmtId="49" fontId="15" fillId="2" borderId="50" xfId="0" applyNumberFormat="1" applyFont="1" applyFill="1" applyBorder="1" applyAlignment="1" applyProtection="1">
      <alignment horizontal="center"/>
      <protection/>
    </xf>
    <xf numFmtId="0" fontId="13" fillId="2" borderId="54" xfId="0" applyFont="1" applyFill="1" applyBorder="1" applyAlignment="1" applyProtection="1">
      <alignment horizontal="right"/>
      <protection/>
    </xf>
    <xf numFmtId="0" fontId="13" fillId="2" borderId="17" xfId="0" applyFont="1" applyFill="1" applyBorder="1" applyAlignment="1" applyProtection="1">
      <alignment horizontal="right"/>
      <protection/>
    </xf>
    <xf numFmtId="0" fontId="13" fillId="2" borderId="28" xfId="0" applyFont="1" applyFill="1" applyBorder="1" applyAlignment="1" applyProtection="1">
      <alignment horizontal="right"/>
      <protection/>
    </xf>
    <xf numFmtId="0" fontId="13" fillId="2" borderId="21" xfId="0" applyFont="1" applyFill="1" applyBorder="1" applyAlignment="1" applyProtection="1">
      <alignment horizontal="right"/>
      <protection/>
    </xf>
    <xf numFmtId="165" fontId="15" fillId="2" borderId="15" xfId="0" applyNumberFormat="1" applyFont="1" applyFill="1" applyBorder="1" applyAlignment="1" applyProtection="1">
      <alignment horizontal="center" shrinkToFit="1"/>
      <protection locked="0"/>
    </xf>
    <xf numFmtId="165" fontId="15" fillId="2" borderId="50" xfId="0" applyNumberFormat="1" applyFont="1" applyFill="1" applyBorder="1" applyAlignment="1" applyProtection="1">
      <alignment horizontal="center" shrinkToFit="1"/>
      <protection locked="0"/>
    </xf>
    <xf numFmtId="14" fontId="13" fillId="4" borderId="82" xfId="0" applyNumberFormat="1" applyFont="1" applyFill="1" applyBorder="1" applyAlignment="1" applyProtection="1">
      <alignment horizontal="center" shrinkToFit="1"/>
      <protection locked="0"/>
    </xf>
    <xf numFmtId="14" fontId="13" fillId="4" borderId="81" xfId="0" applyNumberFormat="1" applyFont="1" applyFill="1" applyBorder="1" applyAlignment="1" applyProtection="1">
      <alignment horizontal="center" shrinkToFit="1"/>
      <protection locked="0"/>
    </xf>
    <xf numFmtId="0" fontId="5" fillId="4" borderId="52" xfId="0" applyFont="1" applyFill="1" applyBorder="1" applyAlignment="1" applyProtection="1">
      <alignment horizontal="right"/>
      <protection locked="0"/>
    </xf>
    <xf numFmtId="0" fontId="5" fillId="4" borderId="50" xfId="0" applyFont="1" applyFill="1" applyBorder="1" applyAlignment="1" applyProtection="1">
      <alignment horizontal="right"/>
      <protection locked="0"/>
    </xf>
    <xf numFmtId="0" fontId="5" fillId="4" borderId="25" xfId="0" applyFont="1" applyFill="1" applyBorder="1" applyAlignment="1" applyProtection="1">
      <alignment horizontal="right"/>
      <protection locked="0"/>
    </xf>
    <xf numFmtId="0" fontId="5" fillId="4" borderId="30" xfId="0" applyFont="1" applyFill="1" applyBorder="1" applyAlignment="1" applyProtection="1">
      <alignment horizontal="right"/>
      <protection locked="0"/>
    </xf>
    <xf numFmtId="0" fontId="14" fillId="5" borderId="77" xfId="0" applyFont="1" applyFill="1" applyBorder="1" applyAlignment="1" applyProtection="1">
      <alignment horizontal="left"/>
      <protection/>
    </xf>
    <xf numFmtId="0" fontId="14" fillId="5" borderId="41" xfId="0" applyFont="1" applyFill="1" applyBorder="1" applyAlignment="1" applyProtection="1">
      <alignment horizontal="left"/>
      <protection/>
    </xf>
    <xf numFmtId="0" fontId="14" fillId="5" borderId="43" xfId="0" applyFont="1" applyFill="1" applyBorder="1" applyAlignment="1" applyProtection="1">
      <alignment horizontal="left"/>
      <protection/>
    </xf>
    <xf numFmtId="0" fontId="14" fillId="24" borderId="77" xfId="0" applyFont="1" applyFill="1" applyBorder="1" applyAlignment="1" applyProtection="1">
      <alignment horizontal="left"/>
      <protection/>
    </xf>
    <xf numFmtId="0" fontId="14" fillId="24" borderId="41" xfId="0" applyFont="1" applyFill="1" applyBorder="1" applyAlignment="1" applyProtection="1">
      <alignment horizontal="left"/>
      <protection/>
    </xf>
    <xf numFmtId="0" fontId="14" fillId="24" borderId="43" xfId="0" applyFont="1" applyFill="1" applyBorder="1" applyAlignment="1" applyProtection="1">
      <alignment horizontal="left"/>
      <protection/>
    </xf>
    <xf numFmtId="0" fontId="35" fillId="24" borderId="64" xfId="0" applyFont="1" applyFill="1" applyBorder="1" applyAlignment="1" applyProtection="1">
      <alignment horizontal="center"/>
      <protection/>
    </xf>
    <xf numFmtId="0" fontId="35" fillId="24" borderId="78" xfId="0" applyFont="1" applyFill="1" applyBorder="1" applyAlignment="1" applyProtection="1">
      <alignment horizontal="center"/>
      <protection/>
    </xf>
    <xf numFmtId="0" fontId="35" fillId="24" borderId="57" xfId="0" applyFont="1" applyFill="1" applyBorder="1" applyAlignment="1" applyProtection="1">
      <alignment horizontal="center"/>
      <protection/>
    </xf>
    <xf numFmtId="0" fontId="5" fillId="2" borderId="25" xfId="0" applyFont="1" applyFill="1" applyBorder="1" applyAlignment="1" applyProtection="1">
      <alignment horizontal="right"/>
      <protection locked="0"/>
    </xf>
    <xf numFmtId="0" fontId="5" fillId="2" borderId="30" xfId="0" applyFont="1" applyFill="1" applyBorder="1" applyAlignment="1" applyProtection="1">
      <alignment horizontal="right"/>
      <protection locked="0"/>
    </xf>
    <xf numFmtId="0" fontId="35" fillId="25" borderId="64" xfId="0" applyFont="1" applyFill="1" applyBorder="1" applyAlignment="1" applyProtection="1">
      <alignment horizontal="center"/>
      <protection/>
    </xf>
    <xf numFmtId="0" fontId="35" fillId="25" borderId="78" xfId="0" applyFont="1" applyFill="1" applyBorder="1" applyAlignment="1" applyProtection="1">
      <alignment horizontal="center"/>
      <protection/>
    </xf>
    <xf numFmtId="0" fontId="35" fillId="25" borderId="57" xfId="0" applyFont="1" applyFill="1" applyBorder="1" applyAlignment="1" applyProtection="1">
      <alignment horizontal="center"/>
      <protection/>
    </xf>
    <xf numFmtId="0" fontId="35" fillId="22" borderId="64" xfId="0" applyFont="1" applyFill="1" applyBorder="1" applyAlignment="1" applyProtection="1">
      <alignment horizontal="center"/>
      <protection/>
    </xf>
    <xf numFmtId="0" fontId="35" fillId="22" borderId="78" xfId="0" applyFont="1" applyFill="1" applyBorder="1" applyAlignment="1" applyProtection="1">
      <alignment horizontal="center"/>
      <protection/>
    </xf>
    <xf numFmtId="0" fontId="35" fillId="22" borderId="57" xfId="0" applyFont="1" applyFill="1" applyBorder="1" applyAlignment="1" applyProtection="1">
      <alignment horizontal="center"/>
      <protection/>
    </xf>
    <xf numFmtId="0" fontId="44" fillId="23" borderId="77" xfId="0" applyFont="1" applyFill="1" applyBorder="1" applyAlignment="1" applyProtection="1">
      <alignment horizontal="center"/>
      <protection/>
    </xf>
    <xf numFmtId="0" fontId="41" fillId="23" borderId="41" xfId="0" applyFont="1" applyFill="1" applyBorder="1" applyAlignment="1" applyProtection="1">
      <alignment horizontal="center"/>
      <protection/>
    </xf>
    <xf numFmtId="0" fontId="41" fillId="23" borderId="43" xfId="0" applyFont="1" applyFill="1" applyBorder="1" applyAlignment="1" applyProtection="1">
      <alignment horizontal="center"/>
      <protection/>
    </xf>
    <xf numFmtId="0" fontId="41" fillId="22" borderId="52" xfId="0" applyFont="1" applyFill="1" applyBorder="1" applyAlignment="1" applyProtection="1">
      <alignment horizontal="left"/>
      <protection/>
    </xf>
    <xf numFmtId="0" fontId="45" fillId="22" borderId="56" xfId="0" applyFont="1" applyFill="1" applyBorder="1" applyAlignment="1" applyProtection="1">
      <alignment horizontal="left"/>
      <protection/>
    </xf>
    <xf numFmtId="0" fontId="45" fillId="22" borderId="46" xfId="0" applyFont="1" applyFill="1" applyBorder="1" applyAlignment="1" applyProtection="1">
      <alignment horizontal="left"/>
      <protection/>
    </xf>
    <xf numFmtId="0" fontId="35" fillId="23" borderId="64" xfId="0" applyFont="1" applyFill="1" applyBorder="1" applyAlignment="1" applyProtection="1">
      <alignment horizontal="center"/>
      <protection/>
    </xf>
    <xf numFmtId="0" fontId="35" fillId="23" borderId="78" xfId="0" applyFont="1" applyFill="1" applyBorder="1" applyAlignment="1" applyProtection="1">
      <alignment horizontal="center"/>
      <protection/>
    </xf>
    <xf numFmtId="0" fontId="35" fillId="23" borderId="57" xfId="0" applyFont="1" applyFill="1" applyBorder="1" applyAlignment="1" applyProtection="1">
      <alignment horizontal="center"/>
      <protection/>
    </xf>
    <xf numFmtId="0" fontId="13" fillId="4" borderId="28" xfId="0" applyFont="1" applyFill="1" applyBorder="1" applyAlignment="1" applyProtection="1">
      <alignment horizontal="right"/>
      <protection/>
    </xf>
    <xf numFmtId="0" fontId="13" fillId="4" borderId="21" xfId="0" applyFont="1" applyFill="1" applyBorder="1" applyAlignment="1" applyProtection="1">
      <alignment horizontal="right"/>
      <protection/>
    </xf>
    <xf numFmtId="0" fontId="13" fillId="4" borderId="52" xfId="0" applyFont="1" applyFill="1" applyBorder="1" applyAlignment="1" applyProtection="1">
      <alignment horizontal="right"/>
      <protection/>
    </xf>
    <xf numFmtId="0" fontId="13" fillId="4" borderId="56" xfId="0" applyFont="1" applyFill="1" applyBorder="1" applyAlignment="1" applyProtection="1">
      <alignment horizontal="right"/>
      <protection/>
    </xf>
    <xf numFmtId="0" fontId="13" fillId="4" borderId="50" xfId="0" applyFont="1" applyFill="1" applyBorder="1" applyAlignment="1" applyProtection="1">
      <alignment horizontal="right"/>
      <protection/>
    </xf>
    <xf numFmtId="165" fontId="15" fillId="4" borderId="21" xfId="0" applyNumberFormat="1" applyFont="1" applyFill="1" applyBorder="1" applyAlignment="1" applyProtection="1">
      <alignment horizontal="right"/>
      <protection/>
    </xf>
    <xf numFmtId="165" fontId="15" fillId="4" borderId="22" xfId="0" applyNumberFormat="1" applyFont="1" applyFill="1" applyBorder="1" applyAlignment="1" applyProtection="1">
      <alignment horizontal="right"/>
      <protection/>
    </xf>
    <xf numFmtId="165" fontId="3" fillId="2" borderId="38" xfId="0" applyNumberFormat="1" applyFont="1" applyFill="1" applyBorder="1" applyAlignment="1" applyProtection="1">
      <alignment horizontal="right" shrinkToFit="1"/>
      <protection/>
    </xf>
    <xf numFmtId="165" fontId="3" fillId="2" borderId="39" xfId="0" applyNumberFormat="1" applyFont="1" applyFill="1" applyBorder="1" applyAlignment="1" applyProtection="1">
      <alignment horizontal="right" shrinkToFit="1"/>
      <protection/>
    </xf>
    <xf numFmtId="0" fontId="0" fillId="0" borderId="0" xfId="0" applyBorder="1" applyAlignment="1">
      <alignment/>
    </xf>
    <xf numFmtId="0" fontId="0" fillId="0" borderId="10" xfId="0" applyBorder="1" applyAlignment="1">
      <alignment/>
    </xf>
    <xf numFmtId="0" fontId="9" fillId="11" borderId="15" xfId="0" applyNumberFormat="1" applyFont="1" applyFill="1" applyBorder="1" applyAlignment="1" applyProtection="1">
      <alignment horizontal="center"/>
      <protection/>
    </xf>
    <xf numFmtId="0" fontId="9" fillId="11" borderId="56" xfId="0" applyNumberFormat="1" applyFont="1" applyFill="1" applyBorder="1" applyAlignment="1" applyProtection="1">
      <alignment horizontal="center"/>
      <protection/>
    </xf>
    <xf numFmtId="0" fontId="53" fillId="5" borderId="56" xfId="0" applyFont="1" applyFill="1" applyBorder="1" applyAlignment="1">
      <alignment horizontal="center"/>
    </xf>
    <xf numFmtId="0" fontId="5" fillId="2" borderId="25" xfId="0" applyFont="1" applyFill="1" applyBorder="1" applyAlignment="1" applyProtection="1">
      <alignment horizontal="right"/>
      <protection/>
    </xf>
    <xf numFmtId="0" fontId="5" fillId="2" borderId="30" xfId="0" applyFont="1" applyFill="1" applyBorder="1" applyAlignment="1" applyProtection="1">
      <alignment horizontal="right"/>
      <protection/>
    </xf>
    <xf numFmtId="0" fontId="61" fillId="3" borderId="0" xfId="0" applyFont="1" applyFill="1" applyBorder="1" applyAlignment="1" applyProtection="1">
      <alignment horizontal="center" vertical="center"/>
      <protection/>
    </xf>
    <xf numFmtId="0" fontId="106" fillId="20" borderId="83" xfId="0" applyFont="1" applyFill="1" applyBorder="1" applyAlignment="1">
      <alignment horizontal="center" vertical="center"/>
    </xf>
    <xf numFmtId="0" fontId="106" fillId="20" borderId="84" xfId="0" applyFont="1" applyFill="1" applyBorder="1" applyAlignment="1">
      <alignment horizontal="center" vertical="center"/>
    </xf>
    <xf numFmtId="0" fontId="106" fillId="20" borderId="85" xfId="0" applyFont="1" applyFill="1" applyBorder="1" applyAlignment="1">
      <alignment horizontal="center" vertical="center"/>
    </xf>
    <xf numFmtId="0" fontId="106" fillId="20" borderId="86" xfId="0" applyFont="1" applyFill="1" applyBorder="1" applyAlignment="1">
      <alignment horizontal="center" vertical="center"/>
    </xf>
    <xf numFmtId="0" fontId="106" fillId="20" borderId="87" xfId="0" applyFont="1" applyFill="1" applyBorder="1" applyAlignment="1">
      <alignment horizontal="center" vertical="center"/>
    </xf>
    <xf numFmtId="0" fontId="106" fillId="20" borderId="88" xfId="0" applyFont="1" applyFill="1" applyBorder="1" applyAlignment="1">
      <alignment horizontal="center" vertical="center"/>
    </xf>
    <xf numFmtId="0" fontId="107" fillId="20" borderId="83" xfId="15" applyFont="1" applyFill="1" applyBorder="1" applyAlignment="1" applyProtection="1">
      <alignment horizontal="center" vertical="center"/>
      <protection/>
    </xf>
    <xf numFmtId="0" fontId="107" fillId="20" borderId="84" xfId="15" applyFont="1" applyFill="1" applyBorder="1" applyAlignment="1" applyProtection="1">
      <alignment horizontal="center" vertical="center"/>
      <protection/>
    </xf>
    <xf numFmtId="0" fontId="107" fillId="20" borderId="85" xfId="15" applyFont="1" applyFill="1" applyBorder="1" applyAlignment="1" applyProtection="1">
      <alignment horizontal="center" vertical="center"/>
      <protection/>
    </xf>
    <xf numFmtId="0" fontId="107" fillId="20" borderId="86" xfId="15" applyFont="1" applyFill="1" applyBorder="1" applyAlignment="1" applyProtection="1">
      <alignment horizontal="center" vertical="center"/>
      <protection/>
    </xf>
    <xf numFmtId="0" fontId="107" fillId="20" borderId="87" xfId="15" applyFont="1" applyFill="1" applyBorder="1" applyAlignment="1" applyProtection="1">
      <alignment horizontal="center" vertical="center"/>
      <protection/>
    </xf>
    <xf numFmtId="0" fontId="107" fillId="20" borderId="88" xfId="15" applyFont="1" applyFill="1" applyBorder="1" applyAlignment="1" applyProtection="1">
      <alignment horizontal="center" vertical="center"/>
      <protection/>
    </xf>
    <xf numFmtId="49" fontId="30" fillId="20" borderId="89" xfId="0" applyNumberFormat="1" applyFont="1" applyFill="1" applyBorder="1" applyAlignment="1" applyProtection="1">
      <alignment horizontal="center" vertical="center"/>
      <protection/>
    </xf>
    <xf numFmtId="49" fontId="102" fillId="20" borderId="90" xfId="0" applyNumberFormat="1" applyFont="1" applyFill="1" applyBorder="1" applyAlignment="1" applyProtection="1">
      <alignment horizontal="center" vertical="center"/>
      <protection/>
    </xf>
    <xf numFmtId="49" fontId="102" fillId="20" borderId="91" xfId="0" applyNumberFormat="1" applyFont="1" applyFill="1" applyBorder="1" applyAlignment="1" applyProtection="1">
      <alignment horizontal="center" vertical="center"/>
      <protection/>
    </xf>
    <xf numFmtId="49" fontId="103" fillId="20" borderId="92" xfId="0" applyNumberFormat="1" applyFont="1" applyFill="1" applyBorder="1" applyAlignment="1" applyProtection="1">
      <alignment horizontal="center" vertical="center"/>
      <protection/>
    </xf>
    <xf numFmtId="49" fontId="103" fillId="20" borderId="93" xfId="0" applyNumberFormat="1" applyFont="1" applyFill="1" applyBorder="1" applyAlignment="1" applyProtection="1">
      <alignment horizontal="center" vertical="center"/>
      <protection/>
    </xf>
    <xf numFmtId="49" fontId="103" fillId="20" borderId="94" xfId="0" applyNumberFormat="1" applyFont="1" applyFill="1" applyBorder="1" applyAlignment="1" applyProtection="1">
      <alignment horizontal="center" vertical="center"/>
      <protection/>
    </xf>
    <xf numFmtId="0" fontId="61" fillId="3" borderId="0" xfId="0" applyFont="1" applyFill="1" applyBorder="1" applyAlignment="1" applyProtection="1">
      <alignment horizontal="center"/>
      <protection/>
    </xf>
    <xf numFmtId="165" fontId="10" fillId="4" borderId="95" xfId="0" applyNumberFormat="1" applyFont="1" applyFill="1" applyBorder="1" applyAlignment="1" applyProtection="1">
      <alignment horizontal="right"/>
      <protection locked="0"/>
    </xf>
    <xf numFmtId="165" fontId="10" fillId="4" borderId="61" xfId="0" applyNumberFormat="1" applyFont="1" applyFill="1" applyBorder="1" applyAlignment="1" applyProtection="1">
      <alignment horizontal="right"/>
      <protection locked="0"/>
    </xf>
    <xf numFmtId="0" fontId="9" fillId="5" borderId="96" xfId="0" applyFont="1" applyFill="1" applyBorder="1" applyAlignment="1">
      <alignment horizontal="center"/>
    </xf>
    <xf numFmtId="0" fontId="9" fillId="5" borderId="97" xfId="0" applyFont="1" applyFill="1" applyBorder="1" applyAlignment="1">
      <alignment horizontal="center"/>
    </xf>
    <xf numFmtId="0" fontId="9" fillId="5" borderId="98" xfId="0" applyFont="1" applyFill="1" applyBorder="1" applyAlignment="1">
      <alignment horizontal="center"/>
    </xf>
    <xf numFmtId="165" fontId="10" fillId="4" borderId="15" xfId="0" applyNumberFormat="1" applyFont="1" applyFill="1" applyBorder="1" applyAlignment="1" applyProtection="1">
      <alignment horizontal="right"/>
      <protection locked="0"/>
    </xf>
    <xf numFmtId="165" fontId="10" fillId="4" borderId="60" xfId="0" applyNumberFormat="1" applyFont="1" applyFill="1" applyBorder="1" applyAlignment="1" applyProtection="1">
      <alignment horizontal="right"/>
      <protection locked="0"/>
    </xf>
    <xf numFmtId="0" fontId="64" fillId="11" borderId="99" xfId="0" applyFont="1" applyFill="1" applyBorder="1" applyAlignment="1">
      <alignment horizontal="center"/>
    </xf>
    <xf numFmtId="0" fontId="64" fillId="11" borderId="100" xfId="0" applyFont="1" applyFill="1" applyBorder="1" applyAlignment="1">
      <alignment horizontal="center"/>
    </xf>
    <xf numFmtId="0" fontId="64" fillId="11" borderId="101" xfId="0" applyFont="1" applyFill="1" applyBorder="1" applyAlignment="1">
      <alignment horizontal="center"/>
    </xf>
    <xf numFmtId="0" fontId="9" fillId="16" borderId="99" xfId="0" applyFont="1" applyFill="1" applyBorder="1" applyAlignment="1">
      <alignment horizontal="center"/>
    </xf>
    <xf numFmtId="0" fontId="9" fillId="16" borderId="100" xfId="0" applyFont="1" applyFill="1" applyBorder="1" applyAlignment="1">
      <alignment horizontal="center"/>
    </xf>
    <xf numFmtId="0" fontId="9" fillId="16" borderId="101" xfId="0" applyFont="1" applyFill="1" applyBorder="1" applyAlignment="1">
      <alignment horizontal="center"/>
    </xf>
    <xf numFmtId="49" fontId="76" fillId="2" borderId="14" xfId="0" applyNumberFormat="1" applyFont="1" applyFill="1" applyBorder="1" applyAlignment="1" applyProtection="1">
      <alignment horizontal="center"/>
      <protection/>
    </xf>
    <xf numFmtId="49" fontId="76" fillId="2" borderId="102" xfId="0" applyNumberFormat="1" applyFont="1" applyFill="1" applyBorder="1" applyAlignment="1" applyProtection="1">
      <alignment horizontal="center"/>
      <protection/>
    </xf>
    <xf numFmtId="49" fontId="62" fillId="20" borderId="103" xfId="0" applyNumberFormat="1" applyFont="1" applyFill="1" applyBorder="1" applyAlignment="1" applyProtection="1">
      <alignment horizontal="right" vertical="center"/>
      <protection/>
    </xf>
    <xf numFmtId="49" fontId="62" fillId="20" borderId="104" xfId="0" applyNumberFormat="1" applyFont="1" applyFill="1" applyBorder="1" applyAlignment="1" applyProtection="1">
      <alignment horizontal="right" vertical="center"/>
      <protection/>
    </xf>
    <xf numFmtId="0" fontId="58" fillId="3" borderId="7" xfId="0" applyFont="1" applyFill="1" applyBorder="1" applyAlignment="1">
      <alignment horizontal="center"/>
    </xf>
    <xf numFmtId="0" fontId="58" fillId="3" borderId="8" xfId="0" applyFont="1" applyFill="1" applyBorder="1" applyAlignment="1">
      <alignment horizontal="center"/>
    </xf>
    <xf numFmtId="0" fontId="58" fillId="3" borderId="9" xfId="0" applyFont="1" applyFill="1" applyBorder="1" applyAlignment="1">
      <alignment horizontal="center"/>
    </xf>
    <xf numFmtId="49" fontId="22" fillId="20" borderId="104" xfId="0" applyNumberFormat="1" applyFont="1" applyFill="1" applyBorder="1" applyAlignment="1" applyProtection="1">
      <alignment horizontal="center" vertical="center"/>
      <protection/>
    </xf>
    <xf numFmtId="3" fontId="7" fillId="4" borderId="105" xfId="0" applyNumberFormat="1" applyFont="1" applyFill="1" applyBorder="1" applyAlignment="1" applyProtection="1">
      <alignment horizontal="center"/>
      <protection locked="0"/>
    </xf>
    <xf numFmtId="3" fontId="7" fillId="4" borderId="57" xfId="0" applyNumberFormat="1" applyFont="1" applyFill="1" applyBorder="1" applyAlignment="1" applyProtection="1">
      <alignment horizontal="center"/>
      <protection locked="0"/>
    </xf>
    <xf numFmtId="0" fontId="92" fillId="5" borderId="96" xfId="0" applyFont="1" applyFill="1" applyBorder="1" applyAlignment="1">
      <alignment horizontal="center"/>
    </xf>
    <xf numFmtId="49" fontId="86" fillId="2" borderId="14" xfId="0" applyNumberFormat="1" applyFont="1" applyFill="1" applyBorder="1" applyAlignment="1" applyProtection="1">
      <alignment horizontal="center"/>
      <protection/>
    </xf>
    <xf numFmtId="49" fontId="86" fillId="2" borderId="102" xfId="0" applyNumberFormat="1" applyFont="1" applyFill="1" applyBorder="1" applyAlignment="1" applyProtection="1">
      <alignment horizontal="center"/>
      <protection/>
    </xf>
    <xf numFmtId="0" fontId="9" fillId="11" borderId="99" xfId="0" applyFont="1" applyFill="1" applyBorder="1" applyAlignment="1">
      <alignment horizontal="center"/>
    </xf>
    <xf numFmtId="0" fontId="9" fillId="11" borderId="100" xfId="0" applyFont="1" applyFill="1" applyBorder="1" applyAlignment="1">
      <alignment horizontal="center"/>
    </xf>
    <xf numFmtId="0" fontId="9" fillId="11" borderId="101" xfId="0" applyFont="1" applyFill="1" applyBorder="1" applyAlignment="1">
      <alignment horizontal="center"/>
    </xf>
    <xf numFmtId="0" fontId="15" fillId="2" borderId="55" xfId="0" applyFont="1" applyFill="1" applyBorder="1" applyAlignment="1" applyProtection="1">
      <alignment horizontal="center"/>
      <protection/>
    </xf>
    <xf numFmtId="0" fontId="15" fillId="2" borderId="106" xfId="0" applyFont="1" applyFill="1" applyBorder="1" applyAlignment="1" applyProtection="1">
      <alignment horizontal="center"/>
      <protection/>
    </xf>
    <xf numFmtId="0" fontId="15" fillId="2" borderId="77" xfId="0" applyFont="1" applyFill="1" applyBorder="1" applyAlignment="1" applyProtection="1">
      <alignment horizontal="center"/>
      <protection/>
    </xf>
    <xf numFmtId="0" fontId="15" fillId="2" borderId="81" xfId="0" applyFont="1" applyFill="1" applyBorder="1" applyAlignment="1" applyProtection="1">
      <alignment horizontal="center"/>
      <protection/>
    </xf>
    <xf numFmtId="0" fontId="14" fillId="3" borderId="0" xfId="0" applyFont="1" applyFill="1" applyBorder="1" applyAlignment="1" applyProtection="1">
      <alignment horizontal="center"/>
      <protection/>
    </xf>
    <xf numFmtId="0" fontId="37" fillId="24" borderId="77" xfId="0" applyFont="1" applyFill="1" applyBorder="1" applyAlignment="1" applyProtection="1">
      <alignment horizontal="left"/>
      <protection/>
    </xf>
    <xf numFmtId="49" fontId="15" fillId="3" borderId="0" xfId="0" applyNumberFormat="1" applyFont="1" applyFill="1" applyBorder="1" applyAlignment="1" applyProtection="1">
      <alignment horizontal="center"/>
      <protection locked="0"/>
    </xf>
    <xf numFmtId="49" fontId="14" fillId="11" borderId="72" xfId="0" applyNumberFormat="1" applyFont="1" applyFill="1" applyBorder="1" applyAlignment="1" applyProtection="1">
      <alignment horizontal="center" shrinkToFit="1"/>
      <protection/>
    </xf>
    <xf numFmtId="49" fontId="14" fillId="11" borderId="74" xfId="0" applyNumberFormat="1" applyFont="1" applyFill="1" applyBorder="1" applyAlignment="1" applyProtection="1">
      <alignment horizontal="center" shrinkToFit="1"/>
      <protection/>
    </xf>
    <xf numFmtId="0" fontId="44" fillId="5" borderId="48" xfId="0" applyFont="1" applyFill="1" applyBorder="1" applyAlignment="1" applyProtection="1">
      <alignment horizontal="center" vertical="center"/>
      <protection/>
    </xf>
    <xf numFmtId="0" fontId="14" fillId="11" borderId="55" xfId="0" applyFont="1" applyFill="1" applyBorder="1" applyAlignment="1" applyProtection="1">
      <alignment horizontal="center"/>
      <protection/>
    </xf>
    <xf numFmtId="0" fontId="14" fillId="11" borderId="73" xfId="0" applyFont="1" applyFill="1" applyBorder="1" applyAlignment="1" applyProtection="1">
      <alignment horizontal="center"/>
      <protection/>
    </xf>
    <xf numFmtId="0" fontId="14" fillId="11" borderId="74" xfId="0" applyFont="1" applyFill="1" applyBorder="1" applyAlignment="1" applyProtection="1">
      <alignment horizontal="center"/>
      <protection/>
    </xf>
    <xf numFmtId="49" fontId="13" fillId="3" borderId="0" xfId="0" applyNumberFormat="1" applyFont="1" applyFill="1" applyBorder="1" applyAlignment="1" applyProtection="1">
      <alignment horizontal="center"/>
      <protection locked="0"/>
    </xf>
    <xf numFmtId="0" fontId="44" fillId="23" borderId="41" xfId="0" applyFont="1" applyFill="1" applyBorder="1" applyAlignment="1" applyProtection="1">
      <alignment horizontal="center"/>
      <protection/>
    </xf>
    <xf numFmtId="0" fontId="44" fillId="23" borderId="43" xfId="0" applyFont="1" applyFill="1" applyBorder="1" applyAlignment="1" applyProtection="1">
      <alignment horizontal="center"/>
      <protection/>
    </xf>
    <xf numFmtId="0" fontId="15" fillId="2" borderId="52" xfId="0" applyFont="1" applyFill="1" applyBorder="1" applyAlignment="1" applyProtection="1">
      <alignment horizontal="center"/>
      <protection/>
    </xf>
    <xf numFmtId="0" fontId="15" fillId="2" borderId="50" xfId="0" applyFont="1" applyFill="1" applyBorder="1" applyAlignment="1" applyProtection="1">
      <alignment horizontal="center"/>
      <protection/>
    </xf>
    <xf numFmtId="3" fontId="7" fillId="4" borderId="64" xfId="0" applyNumberFormat="1" applyFont="1" applyFill="1" applyBorder="1" applyAlignment="1" applyProtection="1">
      <alignment horizontal="center"/>
      <protection locked="0"/>
    </xf>
    <xf numFmtId="14" fontId="7" fillId="4" borderId="105" xfId="0" applyNumberFormat="1" applyFont="1" applyFill="1" applyBorder="1" applyAlignment="1" applyProtection="1">
      <alignment horizontal="center" shrinkToFit="1"/>
      <protection locked="0"/>
    </xf>
    <xf numFmtId="14" fontId="7" fillId="4" borderId="57" xfId="0" applyNumberFormat="1" applyFont="1" applyFill="1" applyBorder="1" applyAlignment="1" applyProtection="1">
      <alignment horizontal="center" shrinkToFit="1"/>
      <protection locked="0"/>
    </xf>
    <xf numFmtId="8" fontId="7" fillId="4" borderId="105" xfId="0" applyNumberFormat="1" applyFont="1" applyFill="1" applyBorder="1" applyAlignment="1" applyProtection="1">
      <alignment horizontal="right" shrinkToFit="1"/>
      <protection locked="0"/>
    </xf>
    <xf numFmtId="8" fontId="7" fillId="4" borderId="57" xfId="0" applyNumberFormat="1" applyFont="1" applyFill="1" applyBorder="1" applyAlignment="1" applyProtection="1">
      <alignment horizontal="right" shrinkToFit="1"/>
      <protection locked="0"/>
    </xf>
    <xf numFmtId="3" fontId="7" fillId="2" borderId="64" xfId="0" applyNumberFormat="1" applyFont="1" applyFill="1" applyBorder="1" applyAlignment="1">
      <alignment horizontal="center"/>
    </xf>
    <xf numFmtId="3" fontId="7" fillId="2" borderId="57" xfId="0" applyNumberFormat="1" applyFont="1" applyFill="1" applyBorder="1" applyAlignment="1">
      <alignment horizontal="center"/>
    </xf>
    <xf numFmtId="0" fontId="4" fillId="4" borderId="64" xfId="0" applyFont="1" applyFill="1" applyBorder="1" applyAlignment="1" applyProtection="1">
      <alignment horizontal="center"/>
      <protection locked="0"/>
    </xf>
    <xf numFmtId="0" fontId="4" fillId="4" borderId="78" xfId="0" applyFont="1" applyFill="1" applyBorder="1" applyAlignment="1" applyProtection="1">
      <alignment horizontal="center"/>
      <protection locked="0"/>
    </xf>
    <xf numFmtId="0" fontId="4" fillId="4" borderId="57" xfId="0" applyFont="1" applyFill="1" applyBorder="1" applyAlignment="1" applyProtection="1">
      <alignment horizontal="center"/>
      <protection locked="0"/>
    </xf>
    <xf numFmtId="165" fontId="14" fillId="23" borderId="77" xfId="0" applyNumberFormat="1" applyFont="1" applyFill="1" applyBorder="1" applyAlignment="1" applyProtection="1">
      <alignment horizontal="center"/>
      <protection/>
    </xf>
    <xf numFmtId="165" fontId="14" fillId="23" borderId="43" xfId="0" applyNumberFormat="1" applyFont="1" applyFill="1" applyBorder="1" applyAlignment="1" applyProtection="1">
      <alignment horizontal="center"/>
      <protection/>
    </xf>
    <xf numFmtId="165" fontId="14" fillId="23" borderId="76" xfId="0" applyNumberFormat="1" applyFont="1" applyFill="1" applyBorder="1" applyAlignment="1" applyProtection="1">
      <alignment horizontal="center"/>
      <protection/>
    </xf>
    <xf numFmtId="165" fontId="14" fillId="23" borderId="39" xfId="0" applyNumberFormat="1" applyFont="1" applyFill="1" applyBorder="1" applyAlignment="1" applyProtection="1">
      <alignment horizontal="center"/>
      <protection/>
    </xf>
    <xf numFmtId="0" fontId="0" fillId="4" borderId="25" xfId="0" applyFill="1" applyBorder="1" applyAlignment="1" applyProtection="1">
      <alignment horizontal="center"/>
      <protection locked="0"/>
    </xf>
    <xf numFmtId="0" fontId="0" fillId="4" borderId="47" xfId="0" applyFill="1" applyBorder="1" applyAlignment="1" applyProtection="1">
      <alignment horizontal="center"/>
      <protection locked="0"/>
    </xf>
    <xf numFmtId="0" fontId="41" fillId="23" borderId="55" xfId="0" applyFont="1" applyFill="1" applyBorder="1" applyAlignment="1" applyProtection="1">
      <alignment horizontal="center"/>
      <protection/>
    </xf>
    <xf numFmtId="0" fontId="92" fillId="24" borderId="96" xfId="0" applyFont="1" applyFill="1" applyBorder="1" applyAlignment="1">
      <alignment horizontal="center"/>
    </xf>
    <xf numFmtId="0" fontId="9" fillId="24" borderId="97" xfId="0" applyFont="1" applyFill="1" applyBorder="1" applyAlignment="1">
      <alignment horizontal="center"/>
    </xf>
    <xf numFmtId="0" fontId="9" fillId="24" borderId="98" xfId="0" applyFont="1" applyFill="1" applyBorder="1" applyAlignment="1">
      <alignment horizontal="center"/>
    </xf>
    <xf numFmtId="0" fontId="92" fillId="20" borderId="96" xfId="0" applyFont="1" applyFill="1" applyBorder="1" applyAlignment="1">
      <alignment horizontal="center"/>
    </xf>
    <xf numFmtId="0" fontId="9" fillId="20" borderId="97" xfId="0" applyFont="1" applyFill="1" applyBorder="1" applyAlignment="1">
      <alignment horizontal="center"/>
    </xf>
    <xf numFmtId="0" fontId="9" fillId="20" borderId="98" xfId="0" applyFont="1" applyFill="1" applyBorder="1" applyAlignment="1">
      <alignment horizontal="center"/>
    </xf>
    <xf numFmtId="179" fontId="7" fillId="4" borderId="105" xfId="0" applyNumberFormat="1" applyFont="1" applyFill="1" applyBorder="1" applyAlignment="1" applyProtection="1">
      <alignment horizontal="center" shrinkToFit="1"/>
      <protection locked="0"/>
    </xf>
    <xf numFmtId="179" fontId="7" fillId="4" borderId="57" xfId="0" applyNumberFormat="1" applyFont="1" applyFill="1" applyBorder="1" applyAlignment="1" applyProtection="1">
      <alignment horizontal="center" shrinkToFit="1"/>
      <protection locked="0"/>
    </xf>
    <xf numFmtId="49" fontId="30" fillId="16" borderId="17" xfId="0" applyNumberFormat="1" applyFont="1" applyFill="1" applyBorder="1" applyAlignment="1" applyProtection="1">
      <alignment horizontal="center"/>
      <protection/>
    </xf>
    <xf numFmtId="0" fontId="30" fillId="16" borderId="17" xfId="0" applyNumberFormat="1" applyFont="1" applyFill="1" applyBorder="1" applyAlignment="1" applyProtection="1">
      <alignment horizontal="center"/>
      <protection/>
    </xf>
    <xf numFmtId="0" fontId="79" fillId="5" borderId="56" xfId="0" applyFont="1" applyFill="1" applyBorder="1" applyAlignment="1">
      <alignment horizontal="left"/>
    </xf>
    <xf numFmtId="0" fontId="79" fillId="5" borderId="50" xfId="0" applyFont="1" applyFill="1" applyBorder="1" applyAlignment="1">
      <alignment horizontal="left"/>
    </xf>
    <xf numFmtId="0" fontId="79" fillId="5" borderId="15" xfId="0" applyFont="1" applyFill="1" applyBorder="1" applyAlignment="1">
      <alignment horizontal="center"/>
    </xf>
    <xf numFmtId="0" fontId="79" fillId="5" borderId="56" xfId="0" applyFont="1" applyFill="1" applyBorder="1" applyAlignment="1">
      <alignment horizontal="center"/>
    </xf>
    <xf numFmtId="0" fontId="79" fillId="5" borderId="50" xfId="0" applyFont="1" applyFill="1" applyBorder="1" applyAlignment="1">
      <alignment horizontal="center"/>
    </xf>
    <xf numFmtId="0" fontId="0" fillId="4" borderId="0" xfId="0" applyFill="1" applyAlignment="1">
      <alignment horizontal="center"/>
    </xf>
    <xf numFmtId="0" fontId="9" fillId="9" borderId="64" xfId="0" applyFont="1" applyFill="1" applyBorder="1" applyAlignment="1">
      <alignment horizontal="center" vertical="center"/>
    </xf>
    <xf numFmtId="0" fontId="9" fillId="9" borderId="78" xfId="0" applyFont="1" applyFill="1" applyBorder="1" applyAlignment="1">
      <alignment horizontal="center" vertical="center"/>
    </xf>
    <xf numFmtId="0" fontId="9" fillId="9" borderId="57" xfId="0" applyFont="1" applyFill="1" applyBorder="1" applyAlignment="1">
      <alignment horizontal="center" vertical="center"/>
    </xf>
    <xf numFmtId="0" fontId="79" fillId="5" borderId="64" xfId="0" applyFont="1" applyFill="1" applyBorder="1" applyAlignment="1">
      <alignment horizontal="center" vertical="center"/>
    </xf>
    <xf numFmtId="0" fontId="79" fillId="5" borderId="78" xfId="0" applyFont="1" applyFill="1" applyBorder="1" applyAlignment="1">
      <alignment horizontal="center" vertical="center"/>
    </xf>
    <xf numFmtId="0" fontId="79" fillId="5" borderId="57" xfId="0" applyFont="1" applyFill="1" applyBorder="1" applyAlignment="1">
      <alignment horizontal="center" vertical="center"/>
    </xf>
    <xf numFmtId="0" fontId="0" fillId="4" borderId="0" xfId="0" applyFill="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7">
    <dxf>
      <font>
        <b/>
        <i val="0"/>
        <color rgb="FFFFFFFF"/>
      </font>
      <fill>
        <patternFill>
          <bgColor rgb="FFFF0000"/>
        </patternFill>
      </fill>
      <border/>
    </dxf>
    <dxf>
      <font>
        <b/>
        <i val="0"/>
        <color rgb="FFFFFFFF"/>
      </font>
      <fill>
        <patternFill>
          <bgColor rgb="FF993300"/>
        </patternFill>
      </fill>
      <border>
        <left style="thin">
          <color rgb="FFC0C0C0"/>
        </left>
        <right style="thin">
          <color rgb="FFFF00FF"/>
        </right>
        <top style="thin"/>
        <bottom style="thin">
          <color rgb="FFFF00FF"/>
        </bottom>
      </border>
    </dxf>
    <dxf>
      <font>
        <b val="0"/>
        <i val="0"/>
        <color rgb="FFFF0000"/>
      </font>
      <fill>
        <patternFill>
          <bgColor rgb="FFFFFFFF"/>
        </patternFill>
      </fill>
      <border/>
    </dxf>
    <dxf>
      <font>
        <b/>
        <i val="0"/>
      </font>
      <fill>
        <patternFill>
          <bgColor rgb="FFCCFFCC"/>
        </patternFill>
      </fill>
      <border/>
    </dxf>
    <dxf>
      <font>
        <b/>
        <i val="0"/>
        <color auto="1"/>
      </font>
      <fill>
        <patternFill>
          <bgColor rgb="FFFFFF99"/>
        </patternFill>
      </fill>
      <border/>
    </dxf>
    <dxf>
      <font>
        <b/>
        <i val="0"/>
        <color rgb="FFFFFFFF"/>
      </font>
      <fill>
        <patternFill>
          <bgColor rgb="FFFF0000"/>
        </patternFill>
      </fill>
      <border>
        <right style="thin">
          <color rgb="FFFF00FF"/>
        </right>
        <top style="thin"/>
        <bottom style="thin">
          <color rgb="FFFF00FF"/>
        </bottom>
      </border>
    </dxf>
    <dxf>
      <font>
        <b/>
        <i val="0"/>
        <color rgb="FFFF00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ALC!A5" /><Relationship Id="rId2" Type="http://schemas.openxmlformats.org/officeDocument/2006/relationships/hyperlink" Target="#ejemplo!A1" /><Relationship Id="rId3" Type="http://schemas.openxmlformats.org/officeDocument/2006/relationships/image" Target="../media/image2.png" /><Relationship Id="rId4" Type="http://schemas.openxmlformats.org/officeDocument/2006/relationships/hyperlink" Target="#CALC!A5" /><Relationship Id="rId5" Type="http://schemas.openxmlformats.org/officeDocument/2006/relationships/hyperlink" Target="#CALC!A5" /><Relationship Id="rId6" Type="http://schemas.openxmlformats.org/officeDocument/2006/relationships/hyperlink" Target="#PAGAS1" /><Relationship Id="rId7" Type="http://schemas.openxmlformats.org/officeDocument/2006/relationships/hyperlink" Target="#PAGASEXTRA" /><Relationship Id="rId8" Type="http://schemas.openxmlformats.org/officeDocument/2006/relationships/hyperlink" Target="#DEDUCCIONES" /><Relationship Id="rId9" Type="http://schemas.openxmlformats.org/officeDocument/2006/relationships/hyperlink" Target="http://www.seg-social.es/inicio/?Mlval=cw_usr_wiew_Folder&amp;ID=36537" TargetMode="External" /><Relationship Id="rId10" Type="http://schemas.openxmlformats.org/officeDocument/2006/relationships/hyperlink" Target="#DEDUCCIONES" /><Relationship Id="rId11" Type="http://schemas.openxmlformats.org/officeDocument/2006/relationships/hyperlink" Target="#IRPF" /><Relationship Id="rId12" Type="http://schemas.openxmlformats.org/officeDocument/2006/relationships/hyperlink" Target="http://www.aeat.es/wps/portal/Navegacion2?channel=bab3a627e6428010VgnVCM10000050f01e0a____&amp;ver=L&amp;site=56d8237c0bc1ff00VgnVCM100000d7005a80____&amp;idioma=es_ES&amp;menu=4&amp;img=5" TargetMode="External" /><Relationship Id="rId13" Type="http://schemas.openxmlformats.org/officeDocument/2006/relationships/hyperlink" Target="http://www.aeat.es/wps/portal/Navegacion2IyD?channel=4cc132f3dc6ce010VgnVCM1000004ef01e0a____&amp;ver=L&amp;site=56d8237c0bc1ff00VgnVCM100000d7005a80____&amp;idioma=es_ES&amp;menu=0&amp;img=0"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complementos" /><Relationship Id="rId3" Type="http://schemas.openxmlformats.org/officeDocument/2006/relationships/hyperlink" Target="#complementos" /></Relationships>
</file>

<file path=xl/drawings/_rels/drawing3.xml.rels><?xml version="1.0" encoding="utf-8" standalone="yes"?><Relationships xmlns="http://schemas.openxmlformats.org/package/2006/relationships"><Relationship Id="rId1" Type="http://schemas.openxmlformats.org/officeDocument/2006/relationships/hyperlink" Target="#INI!A1" /><Relationship Id="rId2" Type="http://schemas.openxmlformats.org/officeDocument/2006/relationships/hyperlink" Target="#'2'!A1" /><Relationship Id="rId3" Type="http://schemas.openxmlformats.org/officeDocument/2006/relationships/image" Target="../media/image1.png" /><Relationship Id="rId4" Type="http://schemas.openxmlformats.org/officeDocument/2006/relationships/hyperlink" Target="#PARTE1" /><Relationship Id="rId5" Type="http://schemas.openxmlformats.org/officeDocument/2006/relationships/hyperlink" Target="#PARTE1" /><Relationship Id="rId6" Type="http://schemas.openxmlformats.org/officeDocument/2006/relationships/hyperlink" Target="#SABERMAS" /></Relationships>
</file>

<file path=xl/drawings/_rels/drawing4.xml.rels><?xml version="1.0" encoding="utf-8" standalone="yes"?><Relationships xmlns="http://schemas.openxmlformats.org/package/2006/relationships"><Relationship Id="rId1" Type="http://schemas.openxmlformats.org/officeDocument/2006/relationships/hyperlink" Target="#'1'!A1" /><Relationship Id="rId2" Type="http://schemas.openxmlformats.org/officeDocument/2006/relationships/hyperlink" Target="#'3'!A1" /><Relationship Id="rId3" Type="http://schemas.openxmlformats.org/officeDocument/2006/relationships/image" Target="../media/image1.png" /><Relationship Id="rId4" Type="http://schemas.openxmlformats.org/officeDocument/2006/relationships/hyperlink" Target="#PARTE1" /><Relationship Id="rId5" Type="http://schemas.openxmlformats.org/officeDocument/2006/relationships/hyperlink" Target="#PARTE1" /><Relationship Id="rId6" Type="http://schemas.openxmlformats.org/officeDocument/2006/relationships/hyperlink" Target="#SABERMAS" /></Relationships>
</file>

<file path=xl/drawings/_rels/drawing6.xml.rels><?xml version="1.0" encoding="utf-8" standalone="yes"?><Relationships xmlns="http://schemas.openxmlformats.org/package/2006/relationships"><Relationship Id="rId1" Type="http://schemas.openxmlformats.org/officeDocument/2006/relationships/hyperlink" Target="#'2'!A1" /><Relationship Id="rId2" Type="http://schemas.openxmlformats.org/officeDocument/2006/relationships/hyperlink" Target="#'4'!A1" /><Relationship Id="rId3" Type="http://schemas.openxmlformats.org/officeDocument/2006/relationships/hyperlink" Target="#SABERMAS" /></Relationships>
</file>

<file path=xl/drawings/_rels/drawing8.xml.rels><?xml version="1.0" encoding="utf-8" standalone="yes"?><Relationships xmlns="http://schemas.openxmlformats.org/package/2006/relationships"><Relationship Id="rId1" Type="http://schemas.openxmlformats.org/officeDocument/2006/relationships/hyperlink" Target="#'3'!A1" /><Relationship Id="rId2" Type="http://schemas.openxmlformats.org/officeDocument/2006/relationships/hyperlink" Target="#info!A1" /><Relationship Id="rId3" Type="http://schemas.openxmlformats.org/officeDocument/2006/relationships/hyperlink" Target="#SABERMAS" /></Relationships>
</file>

<file path=xl/drawings/_rels/drawing9.xml.rels><?xml version="1.0" encoding="utf-8" standalone="yes"?><Relationships xmlns="http://schemas.openxmlformats.org/package/2006/relationships"><Relationship Id="rId1" Type="http://schemas.openxmlformats.org/officeDocument/2006/relationships/hyperlink" Target="#'4'!A1" /><Relationship Id="rId2" Type="http://schemas.openxmlformats.org/officeDocument/2006/relationships/hyperlink" Target="#INI!A1" /><Relationship Id="rId3" Type="http://schemas.openxmlformats.org/officeDocument/2006/relationships/hyperlink" Target="#'1'!A1" /><Relationship Id="rId4" Type="http://schemas.openxmlformats.org/officeDocument/2006/relationships/hyperlink" Target="#'2'!A1" /><Relationship Id="rId5" Type="http://schemas.openxmlformats.org/officeDocument/2006/relationships/hyperlink" Target="#'3'!A1" /><Relationship Id="rId6" Type="http://schemas.openxmlformats.org/officeDocument/2006/relationships/hyperlink" Target="#'4'!A1" /><Relationship Id="rId7" Type="http://schemas.openxmlformats.org/officeDocument/2006/relationships/hyperlink" Target="#INI!A1" /><Relationship Id="rId8" Type="http://schemas.openxmlformats.org/officeDocument/2006/relationships/hyperlink" Target="#info!A1" /><Relationship Id="rId9" Type="http://schemas.openxmlformats.org/officeDocument/2006/relationships/hyperlink" Target="#SABERMAS" /><Relationship Id="rId10" Type="http://schemas.openxmlformats.org/officeDocument/2006/relationships/hyperlink" Target="#SABERMAS" /><Relationship Id="rId11" Type="http://schemas.openxmlformats.org/officeDocument/2006/relationships/hyperlink" Target="#inf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200</xdr:row>
      <xdr:rowOff>0</xdr:rowOff>
    </xdr:from>
    <xdr:to>
      <xdr:col>15</xdr:col>
      <xdr:colOff>0</xdr:colOff>
      <xdr:row>213</xdr:row>
      <xdr:rowOff>0</xdr:rowOff>
    </xdr:to>
    <xdr:sp>
      <xdr:nvSpPr>
        <xdr:cNvPr id="1" name="Rectangle 109"/>
        <xdr:cNvSpPr>
          <a:spLocks/>
        </xdr:cNvSpPr>
      </xdr:nvSpPr>
      <xdr:spPr>
        <a:xfrm>
          <a:off x="752475" y="8258175"/>
          <a:ext cx="7134225" cy="2238375"/>
        </a:xfrm>
        <a:prstGeom prst="rect">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15</xdr:col>
      <xdr:colOff>457200</xdr:colOff>
      <xdr:row>338</xdr:row>
      <xdr:rowOff>19050</xdr:rowOff>
    </xdr:from>
    <xdr:to>
      <xdr:col>15</xdr:col>
      <xdr:colOff>904875</xdr:colOff>
      <xdr:row>339</xdr:row>
      <xdr:rowOff>76200</xdr:rowOff>
    </xdr:to>
    <xdr:sp>
      <xdr:nvSpPr>
        <xdr:cNvPr id="2" name="AutoShape 110">
          <a:hlinkClick r:id="rId1"/>
        </xdr:cNvPr>
        <xdr:cNvSpPr>
          <a:spLocks/>
        </xdr:cNvSpPr>
      </xdr:nvSpPr>
      <xdr:spPr>
        <a:xfrm rot="16200000">
          <a:off x="8343900" y="31527750"/>
          <a:ext cx="447675" cy="219075"/>
        </a:xfrm>
        <a:prstGeom prst="homePlate">
          <a:avLst>
            <a:gd name="adj" fmla="val 50000"/>
          </a:avLst>
        </a:prstGeom>
        <a:solidFill>
          <a:srgbClr val="CCFFCC"/>
        </a:solidFill>
        <a:ln w="9525" cmpd="sng">
          <a:noFill/>
        </a:ln>
      </xdr:spPr>
      <xdr:txBody>
        <a:bodyPr vertOverflow="clip" wrap="square" anchor="ctr">
          <a:spAutoFit/>
        </a:bodyPr>
        <a:p>
          <a:pPr algn="ctr">
            <a:defRPr/>
          </a:pPr>
          <a:r>
            <a:rPr lang="en-US" cap="none" sz="1100" b="0" i="0" u="none" baseline="0">
              <a:solidFill>
                <a:srgbClr val="000000"/>
              </a:solidFill>
            </a:rPr>
            <a:t>volver </a:t>
          </a:r>
        </a:p>
      </xdr:txBody>
    </xdr:sp>
    <xdr:clientData/>
  </xdr:twoCellAnchor>
  <xdr:oneCellAnchor>
    <xdr:from>
      <xdr:col>12</xdr:col>
      <xdr:colOff>123825</xdr:colOff>
      <xdr:row>202</xdr:row>
      <xdr:rowOff>0</xdr:rowOff>
    </xdr:from>
    <xdr:ext cx="971550" cy="190500"/>
    <xdr:sp>
      <xdr:nvSpPr>
        <xdr:cNvPr id="3" name="AutoShape 111">
          <a:hlinkClick r:id="rId2"/>
        </xdr:cNvPr>
        <xdr:cNvSpPr>
          <a:spLocks noChangeAspect="1"/>
        </xdr:cNvSpPr>
      </xdr:nvSpPr>
      <xdr:spPr>
        <a:xfrm rot="16200000">
          <a:off x="5657850" y="8734425"/>
          <a:ext cx="971550" cy="190500"/>
        </a:xfrm>
        <a:prstGeom prst="homePlate">
          <a:avLst>
            <a:gd name="adj" fmla="val 50000"/>
          </a:avLst>
        </a:prstGeom>
        <a:solidFill>
          <a:srgbClr val="CCFFCC"/>
        </a:solidFill>
        <a:ln w="9525" cmpd="sng">
          <a:noFill/>
        </a:ln>
      </xdr:spPr>
      <xdr:txBody>
        <a:bodyPr vertOverflow="clip" wrap="square" anchor="b"/>
        <a:p>
          <a:pPr algn="ctr">
            <a:defRPr/>
          </a:pPr>
          <a:r>
            <a:rPr lang="en-US" cap="none" sz="800" b="0" i="0" u="none" baseline="0">
              <a:solidFill>
                <a:srgbClr val="333333"/>
              </a:solidFill>
              <a:latin typeface="Arial"/>
              <a:ea typeface="Arial"/>
              <a:cs typeface="Arial"/>
            </a:rPr>
            <a:t>ver ejemplo</a:t>
          </a:r>
        </a:p>
      </xdr:txBody>
    </xdr:sp>
    <xdr:clientData/>
  </xdr:oneCellAnchor>
  <xdr:twoCellAnchor editAs="oneCell">
    <xdr:from>
      <xdr:col>8</xdr:col>
      <xdr:colOff>0</xdr:colOff>
      <xdr:row>208</xdr:row>
      <xdr:rowOff>9525</xdr:rowOff>
    </xdr:from>
    <xdr:to>
      <xdr:col>8</xdr:col>
      <xdr:colOff>228600</xdr:colOff>
      <xdr:row>209</xdr:row>
      <xdr:rowOff>85725</xdr:rowOff>
    </xdr:to>
    <xdr:pic>
      <xdr:nvPicPr>
        <xdr:cNvPr id="4" name="Picture 112">
          <a:hlinkClick r:id="rId5"/>
        </xdr:cNvPr>
        <xdr:cNvPicPr preferRelativeResize="1">
          <a:picLocks noChangeAspect="1"/>
        </xdr:cNvPicPr>
      </xdr:nvPicPr>
      <xdr:blipFill>
        <a:blip r:embed="rId3"/>
        <a:stretch>
          <a:fillRect/>
        </a:stretch>
      </xdr:blipFill>
      <xdr:spPr>
        <a:xfrm>
          <a:off x="3133725" y="9658350"/>
          <a:ext cx="228600" cy="228600"/>
        </a:xfrm>
        <a:prstGeom prst="rect">
          <a:avLst/>
        </a:prstGeom>
        <a:solidFill>
          <a:srgbClr val="C0C0C0"/>
        </a:solidFill>
        <a:ln w="9525" cmpd="sng">
          <a:solidFill>
            <a:srgbClr val="C0C0C0"/>
          </a:solidFill>
          <a:headEnd type="none"/>
          <a:tailEnd type="none"/>
        </a:ln>
      </xdr:spPr>
    </xdr:pic>
    <xdr:clientData/>
  </xdr:twoCellAnchor>
  <xdr:twoCellAnchor>
    <xdr:from>
      <xdr:col>6</xdr:col>
      <xdr:colOff>0</xdr:colOff>
      <xdr:row>238</xdr:row>
      <xdr:rowOff>0</xdr:rowOff>
    </xdr:from>
    <xdr:to>
      <xdr:col>15</xdr:col>
      <xdr:colOff>0</xdr:colOff>
      <xdr:row>258</xdr:row>
      <xdr:rowOff>0</xdr:rowOff>
    </xdr:to>
    <xdr:sp>
      <xdr:nvSpPr>
        <xdr:cNvPr id="5" name="Rectangle 117"/>
        <xdr:cNvSpPr>
          <a:spLocks/>
        </xdr:cNvSpPr>
      </xdr:nvSpPr>
      <xdr:spPr>
        <a:xfrm>
          <a:off x="752475" y="14516100"/>
          <a:ext cx="7134225" cy="2952750"/>
        </a:xfrm>
        <a:prstGeom prst="rect">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15</xdr:col>
      <xdr:colOff>485775</xdr:colOff>
      <xdr:row>373</xdr:row>
      <xdr:rowOff>57150</xdr:rowOff>
    </xdr:from>
    <xdr:to>
      <xdr:col>16</xdr:col>
      <xdr:colOff>19050</xdr:colOff>
      <xdr:row>374</xdr:row>
      <xdr:rowOff>114300</xdr:rowOff>
    </xdr:to>
    <xdr:sp>
      <xdr:nvSpPr>
        <xdr:cNvPr id="6" name="AutoShape 118">
          <a:hlinkClick r:id="rId6"/>
        </xdr:cNvPr>
        <xdr:cNvSpPr>
          <a:spLocks/>
        </xdr:cNvSpPr>
      </xdr:nvSpPr>
      <xdr:spPr>
        <a:xfrm rot="16200000">
          <a:off x="8372475" y="37233225"/>
          <a:ext cx="447675" cy="219075"/>
        </a:xfrm>
        <a:prstGeom prst="homePlate">
          <a:avLst>
            <a:gd name="adj" fmla="val 50000"/>
          </a:avLst>
        </a:prstGeom>
        <a:solidFill>
          <a:srgbClr val="CCFFCC"/>
        </a:solidFill>
        <a:ln w="9525" cmpd="sng">
          <a:noFill/>
        </a:ln>
      </xdr:spPr>
      <xdr:txBody>
        <a:bodyPr vertOverflow="clip" wrap="square" anchor="ctr">
          <a:spAutoFit/>
        </a:bodyPr>
        <a:p>
          <a:pPr algn="ctr">
            <a:defRPr/>
          </a:pPr>
          <a:r>
            <a:rPr lang="en-US" cap="none" sz="1100" b="0" i="0" u="none" baseline="0">
              <a:solidFill>
                <a:srgbClr val="000000"/>
              </a:solidFill>
            </a:rPr>
            <a:t>volver </a:t>
          </a:r>
        </a:p>
      </xdr:txBody>
    </xdr:sp>
    <xdr:clientData/>
  </xdr:twoCellAnchor>
  <xdr:oneCellAnchor>
    <xdr:from>
      <xdr:col>11</xdr:col>
      <xdr:colOff>504825</xdr:colOff>
      <xdr:row>244</xdr:row>
      <xdr:rowOff>114300</xdr:rowOff>
    </xdr:from>
    <xdr:ext cx="971550" cy="152400"/>
    <xdr:sp>
      <xdr:nvSpPr>
        <xdr:cNvPr id="7" name="AutoShape 122">
          <a:hlinkClick r:id="rId7"/>
        </xdr:cNvPr>
        <xdr:cNvSpPr>
          <a:spLocks noChangeAspect="1"/>
        </xdr:cNvSpPr>
      </xdr:nvSpPr>
      <xdr:spPr>
        <a:xfrm rot="16200000">
          <a:off x="5105400" y="15668625"/>
          <a:ext cx="971550" cy="152400"/>
        </a:xfrm>
        <a:prstGeom prst="homePlate">
          <a:avLst>
            <a:gd name="adj" fmla="val 50000"/>
          </a:avLst>
        </a:prstGeom>
        <a:solidFill>
          <a:srgbClr val="FFCC99"/>
        </a:solidFill>
        <a:ln w="9525" cmpd="sng">
          <a:noFill/>
        </a:ln>
      </xdr:spPr>
      <xdr:txBody>
        <a:bodyPr vertOverflow="clip" wrap="square" anchor="b"/>
        <a:p>
          <a:pPr algn="ctr">
            <a:defRPr/>
          </a:pPr>
          <a:r>
            <a:rPr lang="en-US" cap="none" sz="900" b="0" i="0" u="none" baseline="0">
              <a:solidFill>
                <a:srgbClr val="333333"/>
              </a:solidFill>
              <a:latin typeface="Arial"/>
              <a:ea typeface="Arial"/>
              <a:cs typeface="Arial"/>
            </a:rPr>
            <a:t>cálculos pagas </a:t>
          </a:r>
        </a:p>
      </xdr:txBody>
    </xdr:sp>
    <xdr:clientData/>
  </xdr:oneCellAnchor>
  <xdr:oneCellAnchor>
    <xdr:from>
      <xdr:col>15</xdr:col>
      <xdr:colOff>485775</xdr:colOff>
      <xdr:row>265</xdr:row>
      <xdr:rowOff>114300</xdr:rowOff>
    </xdr:from>
    <xdr:ext cx="447675" cy="219075"/>
    <xdr:sp>
      <xdr:nvSpPr>
        <xdr:cNvPr id="8" name="AutoShape 130">
          <a:hlinkClick r:id="rId8"/>
        </xdr:cNvPr>
        <xdr:cNvSpPr>
          <a:spLocks noChangeAspect="1"/>
        </xdr:cNvSpPr>
      </xdr:nvSpPr>
      <xdr:spPr>
        <a:xfrm rot="16200000">
          <a:off x="8372475" y="18716625"/>
          <a:ext cx="447675" cy="219075"/>
        </a:xfrm>
        <a:prstGeom prst="homePlate">
          <a:avLst>
            <a:gd name="adj" fmla="val 50000"/>
          </a:avLst>
        </a:prstGeom>
        <a:solidFill>
          <a:srgbClr val="CCFFCC"/>
        </a:solidFill>
        <a:ln w="9525" cmpd="sng">
          <a:noFill/>
        </a:ln>
      </xdr:spPr>
      <xdr:txBody>
        <a:bodyPr vertOverflow="clip" wrap="square" anchor="ctr">
          <a:spAutoFit/>
        </a:bodyPr>
        <a:p>
          <a:pPr algn="ctr">
            <a:defRPr/>
          </a:pPr>
          <a:r>
            <a:rPr lang="en-US" cap="none" sz="1100" b="0" i="0" u="none" baseline="0">
              <a:solidFill>
                <a:srgbClr val="000000"/>
              </a:solidFill>
            </a:rPr>
            <a:t>volver </a:t>
          </a:r>
        </a:p>
      </xdr:txBody>
    </xdr:sp>
    <xdr:clientData/>
  </xdr:oneCellAnchor>
  <xdr:oneCellAnchor>
    <xdr:from>
      <xdr:col>7</xdr:col>
      <xdr:colOff>838200</xdr:colOff>
      <xdr:row>293</xdr:row>
      <xdr:rowOff>171450</xdr:rowOff>
    </xdr:from>
    <xdr:ext cx="3209925" cy="209550"/>
    <xdr:sp>
      <xdr:nvSpPr>
        <xdr:cNvPr id="9" name="AutoShape 132">
          <a:hlinkClick r:id="rId9"/>
        </xdr:cNvPr>
        <xdr:cNvSpPr>
          <a:spLocks noChangeAspect="1"/>
        </xdr:cNvSpPr>
      </xdr:nvSpPr>
      <xdr:spPr>
        <a:xfrm rot="16200000">
          <a:off x="2590800" y="23555325"/>
          <a:ext cx="3209925" cy="209550"/>
        </a:xfrm>
        <a:prstGeom prst="homePlate">
          <a:avLst>
            <a:gd name="adj" fmla="val 50000"/>
          </a:avLst>
        </a:prstGeom>
        <a:solidFill>
          <a:srgbClr val="CCFFCC"/>
        </a:solidFill>
        <a:ln w="9525" cmpd="sng">
          <a:noFill/>
        </a:ln>
      </xdr:spPr>
      <xdr:txBody>
        <a:bodyPr vertOverflow="clip" wrap="square" anchor="b"/>
        <a:p>
          <a:pPr algn="ctr">
            <a:defRPr/>
          </a:pPr>
          <a:r>
            <a:rPr lang="en-US" cap="none" sz="1000" b="0" i="0" u="none" baseline="0">
              <a:solidFill>
                <a:srgbClr val="333333"/>
              </a:solidFill>
              <a:latin typeface="Arial"/>
              <a:ea typeface="Arial"/>
              <a:cs typeface="Arial"/>
            </a:rPr>
            <a:t>ir al cuadro de cotizaciones a la Seguridad Social</a:t>
          </a:r>
        </a:p>
      </xdr:txBody>
    </xdr:sp>
    <xdr:clientData/>
  </xdr:oneCellAnchor>
  <xdr:oneCellAnchor>
    <xdr:from>
      <xdr:col>15</xdr:col>
      <xdr:colOff>485775</xdr:colOff>
      <xdr:row>296</xdr:row>
      <xdr:rowOff>0</xdr:rowOff>
    </xdr:from>
    <xdr:ext cx="447675" cy="219075"/>
    <xdr:sp>
      <xdr:nvSpPr>
        <xdr:cNvPr id="10" name="AutoShape 134">
          <a:hlinkClick r:id="rId10"/>
        </xdr:cNvPr>
        <xdr:cNvSpPr>
          <a:spLocks noChangeAspect="1"/>
        </xdr:cNvSpPr>
      </xdr:nvSpPr>
      <xdr:spPr>
        <a:xfrm rot="16200000">
          <a:off x="8372475" y="23869650"/>
          <a:ext cx="447675" cy="219075"/>
        </a:xfrm>
        <a:prstGeom prst="homePlate">
          <a:avLst>
            <a:gd name="adj" fmla="val 50000"/>
          </a:avLst>
        </a:prstGeom>
        <a:solidFill>
          <a:srgbClr val="CCFFCC"/>
        </a:solidFill>
        <a:ln w="9525" cmpd="sng">
          <a:noFill/>
        </a:ln>
      </xdr:spPr>
      <xdr:txBody>
        <a:bodyPr vertOverflow="clip" wrap="square" anchor="ctr">
          <a:spAutoFit/>
        </a:bodyPr>
        <a:p>
          <a:pPr algn="ctr">
            <a:defRPr/>
          </a:pPr>
          <a:r>
            <a:rPr lang="en-US" cap="none" sz="1100" b="0" i="0" u="none" baseline="0">
              <a:solidFill>
                <a:srgbClr val="000000"/>
              </a:solidFill>
            </a:rPr>
            <a:t>volver </a:t>
          </a:r>
        </a:p>
      </xdr:txBody>
    </xdr:sp>
    <xdr:clientData/>
  </xdr:oneCellAnchor>
  <xdr:oneCellAnchor>
    <xdr:from>
      <xdr:col>15</xdr:col>
      <xdr:colOff>485775</xdr:colOff>
      <xdr:row>309</xdr:row>
      <xdr:rowOff>114300</xdr:rowOff>
    </xdr:from>
    <xdr:ext cx="447675" cy="219075"/>
    <xdr:sp>
      <xdr:nvSpPr>
        <xdr:cNvPr id="11" name="AutoShape 135">
          <a:hlinkClick r:id="rId11"/>
        </xdr:cNvPr>
        <xdr:cNvSpPr>
          <a:spLocks noChangeAspect="1"/>
        </xdr:cNvSpPr>
      </xdr:nvSpPr>
      <xdr:spPr>
        <a:xfrm rot="16200000">
          <a:off x="8372475" y="26088975"/>
          <a:ext cx="447675" cy="219075"/>
        </a:xfrm>
        <a:prstGeom prst="homePlate">
          <a:avLst>
            <a:gd name="adj" fmla="val 50000"/>
          </a:avLst>
        </a:prstGeom>
        <a:solidFill>
          <a:srgbClr val="CCFFCC"/>
        </a:solidFill>
        <a:ln w="9525" cmpd="sng">
          <a:noFill/>
        </a:ln>
      </xdr:spPr>
      <xdr:txBody>
        <a:bodyPr vertOverflow="clip" wrap="square" anchor="ctr">
          <a:spAutoFit/>
        </a:bodyPr>
        <a:p>
          <a:pPr algn="ctr">
            <a:defRPr/>
          </a:pPr>
          <a:r>
            <a:rPr lang="en-US" cap="none" sz="1100" b="0" i="0" u="none" baseline="0">
              <a:solidFill>
                <a:srgbClr val="000000"/>
              </a:solidFill>
            </a:rPr>
            <a:t>volver </a:t>
          </a:r>
        </a:p>
      </xdr:txBody>
    </xdr:sp>
    <xdr:clientData/>
  </xdr:oneCellAnchor>
  <xdr:oneCellAnchor>
    <xdr:from>
      <xdr:col>7</xdr:col>
      <xdr:colOff>857250</xdr:colOff>
      <xdr:row>329</xdr:row>
      <xdr:rowOff>85725</xdr:rowOff>
    </xdr:from>
    <xdr:ext cx="3209925" cy="209550"/>
    <xdr:sp>
      <xdr:nvSpPr>
        <xdr:cNvPr id="12" name="AutoShape 146">
          <a:hlinkClick r:id="rId12"/>
        </xdr:cNvPr>
        <xdr:cNvSpPr>
          <a:spLocks noChangeAspect="1"/>
        </xdr:cNvSpPr>
      </xdr:nvSpPr>
      <xdr:spPr>
        <a:xfrm rot="16200000">
          <a:off x="2609850" y="29918025"/>
          <a:ext cx="3209925" cy="209550"/>
        </a:xfrm>
        <a:prstGeom prst="homePlate">
          <a:avLst>
            <a:gd name="adj" fmla="val 50000"/>
          </a:avLst>
        </a:prstGeom>
        <a:solidFill>
          <a:srgbClr val="CCFFCC"/>
        </a:solidFill>
        <a:ln w="9525" cmpd="sng">
          <a:noFill/>
        </a:ln>
      </xdr:spPr>
      <xdr:txBody>
        <a:bodyPr vertOverflow="clip" wrap="square" anchor="b"/>
        <a:p>
          <a:pPr algn="ctr">
            <a:defRPr/>
          </a:pPr>
          <a:r>
            <a:rPr lang="en-US" cap="none" sz="1000" b="0" i="0" u="none" baseline="0">
              <a:solidFill>
                <a:srgbClr val="333333"/>
              </a:solidFill>
              <a:latin typeface="Arial"/>
              <a:ea typeface="Arial"/>
              <a:cs typeface="Arial"/>
            </a:rPr>
            <a:t>ir a información sobre IRPF - Agencia Tributaria</a:t>
          </a:r>
        </a:p>
      </xdr:txBody>
    </xdr:sp>
    <xdr:clientData/>
  </xdr:oneCellAnchor>
  <xdr:oneCellAnchor>
    <xdr:from>
      <xdr:col>7</xdr:col>
      <xdr:colOff>857250</xdr:colOff>
      <xdr:row>331</xdr:row>
      <xdr:rowOff>85725</xdr:rowOff>
    </xdr:from>
    <xdr:ext cx="3209925" cy="209550"/>
    <xdr:sp>
      <xdr:nvSpPr>
        <xdr:cNvPr id="13" name="AutoShape 147">
          <a:hlinkClick r:id="rId13"/>
        </xdr:cNvPr>
        <xdr:cNvSpPr>
          <a:spLocks noChangeAspect="1"/>
        </xdr:cNvSpPr>
      </xdr:nvSpPr>
      <xdr:spPr>
        <a:xfrm rot="16200000">
          <a:off x="2609850" y="30518100"/>
          <a:ext cx="3209925" cy="209550"/>
        </a:xfrm>
        <a:prstGeom prst="homePlate">
          <a:avLst>
            <a:gd name="adj" fmla="val 50000"/>
          </a:avLst>
        </a:prstGeom>
        <a:solidFill>
          <a:srgbClr val="CCFFCC"/>
        </a:solidFill>
        <a:ln w="9525" cmpd="sng">
          <a:noFill/>
        </a:ln>
      </xdr:spPr>
      <xdr:txBody>
        <a:bodyPr vertOverflow="clip" wrap="square" anchor="b"/>
        <a:p>
          <a:pPr algn="ctr">
            <a:defRPr/>
          </a:pPr>
          <a:r>
            <a:rPr lang="en-US" cap="none" sz="1000" b="0" i="0" u="none" baseline="0">
              <a:solidFill>
                <a:srgbClr val="333333"/>
              </a:solidFill>
              <a:latin typeface="Arial"/>
              <a:ea typeface="Arial"/>
              <a:cs typeface="Arial"/>
            </a:rPr>
            <a:t>ir a software cálculo IRPF - Agencia Tributaria</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19</xdr:row>
      <xdr:rowOff>85725</xdr:rowOff>
    </xdr:from>
    <xdr:to>
      <xdr:col>6</xdr:col>
      <xdr:colOff>171450</xdr:colOff>
      <xdr:row>22</xdr:row>
      <xdr:rowOff>95250</xdr:rowOff>
    </xdr:to>
    <xdr:pic>
      <xdr:nvPicPr>
        <xdr:cNvPr id="1" name="Picture 3">
          <a:hlinkClick r:id="rId3"/>
        </xdr:cNvPr>
        <xdr:cNvPicPr preferRelativeResize="1">
          <a:picLocks noChangeAspect="1"/>
        </xdr:cNvPicPr>
      </xdr:nvPicPr>
      <xdr:blipFill>
        <a:blip r:embed="rId1"/>
        <a:stretch>
          <a:fillRect/>
        </a:stretch>
      </xdr:blipFill>
      <xdr:spPr>
        <a:xfrm>
          <a:off x="2886075" y="3286125"/>
          <a:ext cx="41910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47625</xdr:colOff>
      <xdr:row>0</xdr:row>
      <xdr:rowOff>28575</xdr:rowOff>
    </xdr:from>
    <xdr:ext cx="1666875" cy="238125"/>
    <xdr:sp>
      <xdr:nvSpPr>
        <xdr:cNvPr id="1" name="AutoShape 2">
          <a:hlinkClick r:id="rId1"/>
        </xdr:cNvPr>
        <xdr:cNvSpPr>
          <a:spLocks noChangeAspect="1"/>
        </xdr:cNvSpPr>
      </xdr:nvSpPr>
      <xdr:spPr>
        <a:xfrm rot="16200000">
          <a:off x="542925" y="28575"/>
          <a:ext cx="1666875" cy="238125"/>
        </a:xfrm>
        <a:prstGeom prst="homePlate">
          <a:avLst>
            <a:gd name="adj" fmla="val 50000"/>
          </a:avLst>
        </a:prstGeom>
        <a:solidFill>
          <a:srgbClr val="CCFFCC"/>
        </a:solidFill>
        <a:ln w="9525" cmpd="sng">
          <a:noFill/>
        </a:ln>
      </xdr:spPr>
      <xdr:txBody>
        <a:bodyPr vertOverflow="clip" wrap="square" anchor="b"/>
        <a:p>
          <a:pPr algn="ctr">
            <a:defRPr/>
          </a:pPr>
          <a:r>
            <a:rPr lang="en-US" cap="none" sz="1200" b="0" i="0" u="none" baseline="0">
              <a:solidFill>
                <a:srgbClr val="993300"/>
              </a:solidFill>
              <a:latin typeface="Arial"/>
              <a:ea typeface="Arial"/>
              <a:cs typeface="Arial"/>
            </a:rPr>
            <a:t>◄</a:t>
          </a:r>
          <a:r>
            <a:rPr lang="en-US" cap="none" sz="900" b="0" i="0" u="none" baseline="0">
              <a:solidFill>
                <a:srgbClr val="993300"/>
              </a:solidFill>
              <a:latin typeface="Arial"/>
              <a:ea typeface="Arial"/>
              <a:cs typeface="Arial"/>
            </a:rPr>
            <a:t> </a:t>
          </a:r>
          <a:r>
            <a:rPr lang="en-US" cap="none" sz="1200" b="0" i="0" u="none" baseline="0">
              <a:solidFill>
                <a:srgbClr val="993300"/>
              </a:solidFill>
              <a:latin typeface="Arial"/>
              <a:ea typeface="Arial"/>
              <a:cs typeface="Arial"/>
            </a:rPr>
            <a:t>ir hoja anterior </a:t>
          </a:r>
        </a:p>
      </xdr:txBody>
    </xdr:sp>
    <xdr:clientData/>
  </xdr:oneCellAnchor>
  <xdr:oneCellAnchor>
    <xdr:from>
      <xdr:col>13</xdr:col>
      <xdr:colOff>238125</xdr:colOff>
      <xdr:row>0</xdr:row>
      <xdr:rowOff>28575</xdr:rowOff>
    </xdr:from>
    <xdr:ext cx="1685925" cy="238125"/>
    <xdr:sp>
      <xdr:nvSpPr>
        <xdr:cNvPr id="2" name="AutoShape 3">
          <a:hlinkClick r:id="rId2"/>
        </xdr:cNvPr>
        <xdr:cNvSpPr>
          <a:spLocks noChangeAspect="1"/>
        </xdr:cNvSpPr>
      </xdr:nvSpPr>
      <xdr:spPr>
        <a:xfrm rot="16200000">
          <a:off x="10086975" y="28575"/>
          <a:ext cx="1685925" cy="238125"/>
        </a:xfrm>
        <a:prstGeom prst="homePlate">
          <a:avLst>
            <a:gd name="adj" fmla="val 50000"/>
          </a:avLst>
        </a:prstGeom>
        <a:solidFill>
          <a:srgbClr val="CCFFCC"/>
        </a:solidFill>
        <a:ln w="9525" cmpd="sng">
          <a:noFill/>
        </a:ln>
      </xdr:spPr>
      <xdr:txBody>
        <a:bodyPr vertOverflow="clip" wrap="square" anchor="b"/>
        <a:p>
          <a:pPr algn="ctr">
            <a:defRPr/>
          </a:pPr>
          <a:r>
            <a:rPr lang="en-US" cap="none" sz="1200" b="0" i="0" u="none" baseline="0">
              <a:solidFill>
                <a:srgbClr val="800080"/>
              </a:solidFill>
              <a:latin typeface="Arial"/>
              <a:ea typeface="Arial"/>
              <a:cs typeface="Arial"/>
            </a:rPr>
            <a:t>ir hoja siguiente ► </a:t>
          </a:r>
        </a:p>
      </xdr:txBody>
    </xdr:sp>
    <xdr:clientData/>
  </xdr:oneCellAnchor>
  <xdr:twoCellAnchor>
    <xdr:from>
      <xdr:col>6</xdr:col>
      <xdr:colOff>1228725</xdr:colOff>
      <xdr:row>34</xdr:row>
      <xdr:rowOff>200025</xdr:rowOff>
    </xdr:from>
    <xdr:to>
      <xdr:col>7</xdr:col>
      <xdr:colOff>400050</xdr:colOff>
      <xdr:row>37</xdr:row>
      <xdr:rowOff>95250</xdr:rowOff>
    </xdr:to>
    <xdr:pic>
      <xdr:nvPicPr>
        <xdr:cNvPr id="3" name="Picture 15">
          <a:hlinkClick r:id="rId5"/>
        </xdr:cNvPr>
        <xdr:cNvPicPr preferRelativeResize="1">
          <a:picLocks noChangeAspect="1"/>
        </xdr:cNvPicPr>
      </xdr:nvPicPr>
      <xdr:blipFill>
        <a:blip r:embed="rId3"/>
        <a:stretch>
          <a:fillRect/>
        </a:stretch>
      </xdr:blipFill>
      <xdr:spPr>
        <a:xfrm>
          <a:off x="5676900" y="6191250"/>
          <a:ext cx="419100" cy="419100"/>
        </a:xfrm>
        <a:prstGeom prst="rect">
          <a:avLst/>
        </a:prstGeom>
        <a:noFill/>
        <a:ln w="9525" cmpd="sng">
          <a:noFill/>
        </a:ln>
      </xdr:spPr>
    </xdr:pic>
    <xdr:clientData/>
  </xdr:twoCellAnchor>
  <xdr:oneCellAnchor>
    <xdr:from>
      <xdr:col>8</xdr:col>
      <xdr:colOff>152400</xdr:colOff>
      <xdr:row>11</xdr:row>
      <xdr:rowOff>9525</xdr:rowOff>
    </xdr:from>
    <xdr:ext cx="4886325" cy="990600"/>
    <xdr:sp>
      <xdr:nvSpPr>
        <xdr:cNvPr id="4" name="TextBox 16"/>
        <xdr:cNvSpPr txBox="1">
          <a:spLocks noChangeArrowheads="1"/>
        </xdr:cNvSpPr>
      </xdr:nvSpPr>
      <xdr:spPr>
        <a:xfrm>
          <a:off x="6629400" y="1676400"/>
          <a:ext cx="4886325" cy="99060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0" i="0" u="none" baseline="0">
              <a:latin typeface="Verdana"/>
              <a:ea typeface="Verdana"/>
              <a:cs typeface="Verdana"/>
            </a:rPr>
            <a:t>PARTE FIJA DEL SALARIO</a:t>
          </a:r>
          <a:r>
            <a:rPr lang="en-US" cap="none" sz="1000" b="0" i="0" u="none" baseline="0">
              <a:latin typeface="Verdana"/>
              <a:ea typeface="Verdana"/>
              <a:cs typeface="Verdana"/>
            </a:rPr>
            <a:t>
</a:t>
          </a:r>
          <a:r>
            <a:rPr lang="en-US" cap="none" sz="1100" b="0" i="0" u="none" baseline="0">
              <a:latin typeface="Verdana"/>
              <a:ea typeface="Verdana"/>
              <a:cs typeface="Verdana"/>
            </a:rPr>
            <a:t>Pon aquí los importes (o sólo el total) de las percepciones salariales que son fijas: Se cobran todos los meses por el mismo importe y se incluyen en las pagas extra.</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2</xdr:col>
      <xdr:colOff>0</xdr:colOff>
      <xdr:row>4</xdr:row>
      <xdr:rowOff>114300</xdr:rowOff>
    </xdr:from>
    <xdr:ext cx="11306175" cy="495300"/>
    <xdr:sp>
      <xdr:nvSpPr>
        <xdr:cNvPr id="5" name="TextBox 17"/>
        <xdr:cNvSpPr txBox="1">
          <a:spLocks noChangeArrowheads="1"/>
        </xdr:cNvSpPr>
      </xdr:nvSpPr>
      <xdr:spPr>
        <a:xfrm>
          <a:off x="495300" y="876300"/>
          <a:ext cx="11306175" cy="495300"/>
        </a:xfrm>
        <a:prstGeom prst="rect">
          <a:avLst/>
        </a:prstGeom>
        <a:solidFill>
          <a:srgbClr val="FFFF99"/>
        </a:solidFill>
        <a:ln w="9525" cmpd="sng">
          <a:solidFill>
            <a:srgbClr val="C0C0C0"/>
          </a:solidFill>
          <a:headEnd type="none"/>
          <a:tailEnd type="none"/>
        </a:ln>
      </xdr:spPr>
      <xdr:txBody>
        <a:bodyPr vertOverflow="clip" wrap="square" lIns="180000" tIns="82800" rIns="90000" bIns="46800"/>
        <a:p>
          <a:pPr algn="ctr">
            <a:defRPr/>
          </a:pPr>
          <a:r>
            <a:rPr lang="en-US" cap="none" sz="1400" b="1" i="0" u="none" baseline="0">
              <a:solidFill>
                <a:srgbClr val="993300"/>
              </a:solidFill>
              <a:latin typeface="Verdana"/>
              <a:ea typeface="Verdana"/>
              <a:cs typeface="Verdana"/>
            </a:rPr>
            <a:t>Aquí puedes calcular el salario neto mensual (mes completo), pon tus datos en las celdas con fondo blanco.</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8</xdr:col>
      <xdr:colOff>161925</xdr:colOff>
      <xdr:row>17</xdr:row>
      <xdr:rowOff>0</xdr:rowOff>
    </xdr:from>
    <xdr:ext cx="4886325" cy="990600"/>
    <xdr:sp>
      <xdr:nvSpPr>
        <xdr:cNvPr id="6" name="TextBox 18"/>
        <xdr:cNvSpPr txBox="1">
          <a:spLocks noChangeArrowheads="1"/>
        </xdr:cNvSpPr>
      </xdr:nvSpPr>
      <xdr:spPr>
        <a:xfrm>
          <a:off x="6638925" y="2762250"/>
          <a:ext cx="4886325" cy="99060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0" i="0" u="none" baseline="0">
              <a:latin typeface="Verdana"/>
              <a:ea typeface="Verdana"/>
              <a:cs typeface="Verdana"/>
            </a:rPr>
            <a:t>PARTE</a:t>
          </a:r>
          <a:r>
            <a:rPr lang="en-US" cap="none" sz="1100" b="1" i="0" u="none" baseline="0">
              <a:latin typeface="Verdana"/>
              <a:ea typeface="Verdana"/>
              <a:cs typeface="Verdana"/>
            </a:rPr>
            <a:t> NO</a:t>
          </a:r>
          <a:r>
            <a:rPr lang="en-US" cap="none" sz="1100" b="0" i="0" u="none" baseline="0">
              <a:latin typeface="Verdana"/>
              <a:ea typeface="Verdana"/>
              <a:cs typeface="Verdana"/>
            </a:rPr>
            <a:t> FIJA DEL SALARIO</a:t>
          </a:r>
          <a:r>
            <a:rPr lang="en-US" cap="none" sz="1000" b="0" i="0" u="none" baseline="0">
              <a:latin typeface="Verdana"/>
              <a:ea typeface="Verdana"/>
              <a:cs typeface="Verdana"/>
            </a:rPr>
            <a:t>
</a:t>
          </a:r>
          <a:r>
            <a:rPr lang="en-US" cap="none" sz="1100" b="0" i="0" u="none" baseline="0">
              <a:latin typeface="Verdana"/>
              <a:ea typeface="Verdana"/>
              <a:cs typeface="Verdana"/>
            </a:rPr>
            <a:t>Pon aquí los importes que NO son fijos: No se cobran todos los meses y NO se incluyen en las pagas extra. 
Ejemplos: Horas Extraordinarias, comisiones, primas, bonus...</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8</xdr:col>
      <xdr:colOff>180975</xdr:colOff>
      <xdr:row>22</xdr:row>
      <xdr:rowOff>38100</xdr:rowOff>
    </xdr:from>
    <xdr:ext cx="4886325" cy="1028700"/>
    <xdr:sp>
      <xdr:nvSpPr>
        <xdr:cNvPr id="7" name="TextBox 19"/>
        <xdr:cNvSpPr txBox="1">
          <a:spLocks noChangeArrowheads="1"/>
        </xdr:cNvSpPr>
      </xdr:nvSpPr>
      <xdr:spPr>
        <a:xfrm>
          <a:off x="6657975" y="3819525"/>
          <a:ext cx="4886325" cy="102870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0" i="0" u="none" baseline="0">
              <a:latin typeface="Verdana"/>
              <a:ea typeface="Verdana"/>
              <a:cs typeface="Verdana"/>
            </a:rPr>
            <a:t>IMPORTES</a:t>
          </a:r>
          <a:r>
            <a:rPr lang="en-US" cap="none" sz="1100" b="1" i="0" u="none" baseline="0">
              <a:latin typeface="Verdana"/>
              <a:ea typeface="Verdana"/>
              <a:cs typeface="Verdana"/>
            </a:rPr>
            <a:t> NO</a:t>
          </a:r>
          <a:r>
            <a:rPr lang="en-US" cap="none" sz="1100" b="0" i="0" u="none" baseline="0">
              <a:latin typeface="Verdana"/>
              <a:ea typeface="Verdana"/>
              <a:cs typeface="Verdana"/>
            </a:rPr>
            <a:t> SALARIALES</a:t>
          </a:r>
          <a:r>
            <a:rPr lang="en-US" cap="none" sz="1000" b="0" i="0" u="none" baseline="0">
              <a:latin typeface="Verdana"/>
              <a:ea typeface="Verdana"/>
              <a:cs typeface="Verdana"/>
            </a:rPr>
            <a:t>
</a:t>
          </a:r>
          <a:r>
            <a:rPr lang="en-US" cap="none" sz="1100" b="0" i="0" u="none" baseline="0">
              <a:latin typeface="Verdana"/>
              <a:ea typeface="Verdana"/>
              <a:cs typeface="Verdana"/>
            </a:rPr>
            <a:t>Pon aquí los importes que no forman parte del salario, son compensaciones como dietas, gastos de alojamiento o locomoción, etc. Muchas veces no se incluyen en la hoja de salarios (puedes no ponerlos).</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8</xdr:col>
      <xdr:colOff>180975</xdr:colOff>
      <xdr:row>28</xdr:row>
      <xdr:rowOff>123825</xdr:rowOff>
    </xdr:from>
    <xdr:ext cx="4886325" cy="952500"/>
    <xdr:sp>
      <xdr:nvSpPr>
        <xdr:cNvPr id="8" name="TextBox 20"/>
        <xdr:cNvSpPr txBox="1">
          <a:spLocks noChangeArrowheads="1"/>
        </xdr:cNvSpPr>
      </xdr:nvSpPr>
      <xdr:spPr>
        <a:xfrm>
          <a:off x="6657975" y="4886325"/>
          <a:ext cx="4886325" cy="95250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0" i="0" u="none" baseline="0">
              <a:latin typeface="Verdana"/>
              <a:ea typeface="Verdana"/>
              <a:cs typeface="Verdana"/>
            </a:rPr>
            <a:t>DESCUENTOS: Importes que se descontarán de la nómina.</a:t>
          </a:r>
          <a:r>
            <a:rPr lang="en-US" cap="none" sz="1000" b="0" i="0" u="none" baseline="0">
              <a:latin typeface="Verdana"/>
              <a:ea typeface="Verdana"/>
              <a:cs typeface="Verdana"/>
            </a:rPr>
            <a:t>
</a:t>
          </a:r>
          <a:r>
            <a:rPr lang="en-US" cap="none" sz="1100" b="0" i="0" u="none" baseline="0">
              <a:latin typeface="Verdana"/>
              <a:ea typeface="Verdana"/>
              <a:cs typeface="Verdana"/>
            </a:rPr>
            <a:t>Aquí sólo debes incluir los % que se deben aplicar en cada caso e indicar el número de pagas completas que recibes durante el año (sirve para calcular la base de cotización).</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8</xdr:col>
      <xdr:colOff>190500</xdr:colOff>
      <xdr:row>33</xdr:row>
      <xdr:rowOff>180975</xdr:rowOff>
    </xdr:from>
    <xdr:ext cx="4886325" cy="609600"/>
    <xdr:sp>
      <xdr:nvSpPr>
        <xdr:cNvPr id="9" name="TextBox 21"/>
        <xdr:cNvSpPr txBox="1">
          <a:spLocks noChangeArrowheads="1"/>
        </xdr:cNvSpPr>
      </xdr:nvSpPr>
      <xdr:spPr>
        <a:xfrm>
          <a:off x="6667500" y="5934075"/>
          <a:ext cx="4886325" cy="60960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0" i="0" u="none" baseline="0">
              <a:latin typeface="Verdana"/>
              <a:ea typeface="Verdana"/>
              <a:cs typeface="Verdana"/>
            </a:rPr>
            <a:t>IMPORTE NETO A PERCIBIR: Lo que se cobrará efectivamente.</a:t>
          </a:r>
          <a:r>
            <a:rPr lang="en-US" cap="none" sz="1000" b="0" i="0" u="none" baseline="0">
              <a:latin typeface="Verdana"/>
              <a:ea typeface="Verdana"/>
              <a:cs typeface="Verdana"/>
            </a:rPr>
            <a:t>
</a:t>
          </a:r>
          <a:r>
            <a:rPr lang="en-US" cap="none" sz="1100" b="1" i="0" u="none" baseline="0">
              <a:solidFill>
                <a:srgbClr val="FF0000"/>
              </a:solidFill>
              <a:latin typeface="Verdana"/>
              <a:ea typeface="Verdana"/>
              <a:cs typeface="Verdana"/>
            </a:rPr>
            <a:t>Muy importante</a:t>
          </a:r>
          <a:r>
            <a:rPr lang="en-US" cap="none" sz="1100" b="0" i="0" u="none" baseline="0">
              <a:latin typeface="Verdana"/>
              <a:ea typeface="Verdana"/>
              <a:cs typeface="Verdana"/>
            </a:rPr>
            <a:t>: lee el aviso adjunto, haz clic en el icono.</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6</xdr:col>
      <xdr:colOff>295275</xdr:colOff>
      <xdr:row>38</xdr:row>
      <xdr:rowOff>114300</xdr:rowOff>
    </xdr:from>
    <xdr:ext cx="2219325" cy="285750"/>
    <xdr:sp>
      <xdr:nvSpPr>
        <xdr:cNvPr id="10" name="TextBox 26">
          <a:hlinkClick r:id="rId6"/>
        </xdr:cNvPr>
        <xdr:cNvSpPr txBox="1">
          <a:spLocks noChangeAspect="1" noChangeArrowheads="1"/>
        </xdr:cNvSpPr>
      </xdr:nvSpPr>
      <xdr:spPr>
        <a:xfrm>
          <a:off x="4743450" y="6858000"/>
          <a:ext cx="2219325" cy="285750"/>
        </a:xfrm>
        <a:prstGeom prst="rect">
          <a:avLst/>
        </a:prstGeom>
        <a:solidFill>
          <a:srgbClr val="339966"/>
        </a:solidFill>
        <a:ln w="9525" cmpd="sng">
          <a:solidFill>
            <a:srgbClr val="C0C0C0"/>
          </a:solidFill>
          <a:headEnd type="none"/>
          <a:tailEnd type="none"/>
        </a:ln>
      </xdr:spPr>
      <xdr:txBody>
        <a:bodyPr vertOverflow="clip" wrap="square" anchor="ctr">
          <a:spAutoFit/>
        </a:bodyPr>
        <a:p>
          <a:pPr algn="ctr">
            <a:defRPr/>
          </a:pPr>
          <a:r>
            <a:rPr lang="en-US" cap="none" sz="1600" b="1" i="0" u="none" baseline="0">
              <a:solidFill>
                <a:srgbClr val="CCFFCC"/>
              </a:solidFill>
            </a:rPr>
            <a:t>¿quieres saber más?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47625</xdr:colOff>
      <xdr:row>0</xdr:row>
      <xdr:rowOff>28575</xdr:rowOff>
    </xdr:from>
    <xdr:ext cx="1666875" cy="238125"/>
    <xdr:sp>
      <xdr:nvSpPr>
        <xdr:cNvPr id="1" name="AutoShape 1">
          <a:hlinkClick r:id="rId1"/>
        </xdr:cNvPr>
        <xdr:cNvSpPr>
          <a:spLocks noChangeAspect="1"/>
        </xdr:cNvSpPr>
      </xdr:nvSpPr>
      <xdr:spPr>
        <a:xfrm rot="16200000">
          <a:off x="542925" y="28575"/>
          <a:ext cx="1666875" cy="238125"/>
        </a:xfrm>
        <a:prstGeom prst="homePlate">
          <a:avLst>
            <a:gd name="adj" fmla="val 50000"/>
          </a:avLst>
        </a:prstGeom>
        <a:solidFill>
          <a:srgbClr val="CCFFCC"/>
        </a:solidFill>
        <a:ln w="9525" cmpd="sng">
          <a:noFill/>
        </a:ln>
      </xdr:spPr>
      <xdr:txBody>
        <a:bodyPr vertOverflow="clip" wrap="square" anchor="b"/>
        <a:p>
          <a:pPr algn="ctr">
            <a:defRPr/>
          </a:pPr>
          <a:r>
            <a:rPr lang="en-US" cap="none" sz="1200" b="0" i="0" u="none" baseline="0">
              <a:solidFill>
                <a:srgbClr val="993300"/>
              </a:solidFill>
              <a:latin typeface="Arial"/>
              <a:ea typeface="Arial"/>
              <a:cs typeface="Arial"/>
            </a:rPr>
            <a:t>◄</a:t>
          </a:r>
          <a:r>
            <a:rPr lang="en-US" cap="none" sz="900" b="0" i="0" u="none" baseline="0">
              <a:solidFill>
                <a:srgbClr val="993300"/>
              </a:solidFill>
              <a:latin typeface="Arial"/>
              <a:ea typeface="Arial"/>
              <a:cs typeface="Arial"/>
            </a:rPr>
            <a:t> </a:t>
          </a:r>
          <a:r>
            <a:rPr lang="en-US" cap="none" sz="1200" b="0" i="0" u="none" baseline="0">
              <a:solidFill>
                <a:srgbClr val="993300"/>
              </a:solidFill>
              <a:latin typeface="Arial"/>
              <a:ea typeface="Arial"/>
              <a:cs typeface="Arial"/>
            </a:rPr>
            <a:t>ir hoja anterior </a:t>
          </a:r>
        </a:p>
      </xdr:txBody>
    </xdr:sp>
    <xdr:clientData/>
  </xdr:oneCellAnchor>
  <xdr:oneCellAnchor>
    <xdr:from>
      <xdr:col>13</xdr:col>
      <xdr:colOff>238125</xdr:colOff>
      <xdr:row>0</xdr:row>
      <xdr:rowOff>28575</xdr:rowOff>
    </xdr:from>
    <xdr:ext cx="1685925" cy="238125"/>
    <xdr:sp>
      <xdr:nvSpPr>
        <xdr:cNvPr id="2" name="AutoShape 2">
          <a:hlinkClick r:id="rId2"/>
        </xdr:cNvPr>
        <xdr:cNvSpPr>
          <a:spLocks noChangeAspect="1"/>
        </xdr:cNvSpPr>
      </xdr:nvSpPr>
      <xdr:spPr>
        <a:xfrm rot="16200000">
          <a:off x="10086975" y="28575"/>
          <a:ext cx="1685925" cy="238125"/>
        </a:xfrm>
        <a:prstGeom prst="homePlate">
          <a:avLst>
            <a:gd name="adj" fmla="val 50000"/>
          </a:avLst>
        </a:prstGeom>
        <a:solidFill>
          <a:srgbClr val="CCFFCC"/>
        </a:solidFill>
        <a:ln w="9525" cmpd="sng">
          <a:noFill/>
        </a:ln>
      </xdr:spPr>
      <xdr:txBody>
        <a:bodyPr vertOverflow="clip" wrap="square" anchor="b"/>
        <a:p>
          <a:pPr algn="ctr">
            <a:defRPr/>
          </a:pPr>
          <a:r>
            <a:rPr lang="en-US" cap="none" sz="1200" b="0" i="0" u="none" baseline="0">
              <a:solidFill>
                <a:srgbClr val="800080"/>
              </a:solidFill>
              <a:latin typeface="Arial"/>
              <a:ea typeface="Arial"/>
              <a:cs typeface="Arial"/>
            </a:rPr>
            <a:t>ir hoja siguiente ► </a:t>
          </a:r>
        </a:p>
      </xdr:txBody>
    </xdr:sp>
    <xdr:clientData/>
  </xdr:oneCellAnchor>
  <xdr:oneCellAnchor>
    <xdr:from>
      <xdr:col>8</xdr:col>
      <xdr:colOff>152400</xdr:colOff>
      <xdr:row>15</xdr:row>
      <xdr:rowOff>76200</xdr:rowOff>
    </xdr:from>
    <xdr:ext cx="4886325" cy="771525"/>
    <xdr:sp>
      <xdr:nvSpPr>
        <xdr:cNvPr id="3" name="TextBox 6"/>
        <xdr:cNvSpPr txBox="1">
          <a:spLocks noChangeArrowheads="1"/>
        </xdr:cNvSpPr>
      </xdr:nvSpPr>
      <xdr:spPr>
        <a:xfrm>
          <a:off x="6629400" y="2486025"/>
          <a:ext cx="4886325" cy="771525"/>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1" i="0" u="none" baseline="0">
              <a:solidFill>
                <a:srgbClr val="800000"/>
              </a:solidFill>
              <a:latin typeface="Verdana"/>
              <a:ea typeface="Verdana"/>
              <a:cs typeface="Verdana"/>
            </a:rPr>
            <a:t>SALARIOS - MES COMPLETO:</a:t>
          </a:r>
          <a:r>
            <a:rPr lang="en-US" cap="none" sz="1000" b="0" i="0" u="none" baseline="0">
              <a:latin typeface="Verdana"/>
              <a:ea typeface="Verdana"/>
              <a:cs typeface="Verdana"/>
            </a:rPr>
            <a:t>
</a:t>
          </a:r>
          <a:r>
            <a:rPr lang="en-US" cap="none" sz="1100" b="0" i="0" u="none" baseline="0">
              <a:latin typeface="Verdana"/>
              <a:ea typeface="Verdana"/>
              <a:cs typeface="Verdana"/>
            </a:rPr>
            <a:t>Remuneración (en sus distintos conceptos) para un mes completo de trabajo.</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2</xdr:col>
      <xdr:colOff>0</xdr:colOff>
      <xdr:row>4</xdr:row>
      <xdr:rowOff>114300</xdr:rowOff>
    </xdr:from>
    <xdr:ext cx="11306175" cy="495300"/>
    <xdr:sp>
      <xdr:nvSpPr>
        <xdr:cNvPr id="4" name="TextBox 7"/>
        <xdr:cNvSpPr txBox="1">
          <a:spLocks noChangeArrowheads="1"/>
        </xdr:cNvSpPr>
      </xdr:nvSpPr>
      <xdr:spPr>
        <a:xfrm>
          <a:off x="495300" y="876300"/>
          <a:ext cx="11306175" cy="495300"/>
        </a:xfrm>
        <a:prstGeom prst="rect">
          <a:avLst/>
        </a:prstGeom>
        <a:solidFill>
          <a:srgbClr val="FFFF99"/>
        </a:solidFill>
        <a:ln w="9525" cmpd="sng">
          <a:solidFill>
            <a:srgbClr val="C0C0C0"/>
          </a:solidFill>
          <a:headEnd type="none"/>
          <a:tailEnd type="none"/>
        </a:ln>
      </xdr:spPr>
      <xdr:txBody>
        <a:bodyPr vertOverflow="clip" wrap="square" lIns="180000" tIns="82800" rIns="90000" bIns="46800"/>
        <a:p>
          <a:pPr algn="ctr">
            <a:defRPr/>
          </a:pPr>
          <a:r>
            <a:rPr lang="en-US" cap="none" sz="1400" b="1" i="0" u="none" baseline="0">
              <a:solidFill>
                <a:srgbClr val="993300"/>
              </a:solidFill>
              <a:latin typeface="Verdana"/>
              <a:ea typeface="Verdana"/>
              <a:cs typeface="Verdana"/>
            </a:rPr>
            <a:t>Aquí puedes calcular la parte proporcional del salario mensual, útil en casos donde no se trabaja todo el mes.</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8</xdr:col>
      <xdr:colOff>161925</xdr:colOff>
      <xdr:row>19</xdr:row>
      <xdr:rowOff>152400</xdr:rowOff>
    </xdr:from>
    <xdr:ext cx="4886325" cy="952500"/>
    <xdr:sp>
      <xdr:nvSpPr>
        <xdr:cNvPr id="5" name="TextBox 11"/>
        <xdr:cNvSpPr txBox="1">
          <a:spLocks noChangeArrowheads="1"/>
        </xdr:cNvSpPr>
      </xdr:nvSpPr>
      <xdr:spPr>
        <a:xfrm>
          <a:off x="6638925" y="3352800"/>
          <a:ext cx="4886325" cy="95250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1" i="0" u="none" baseline="0">
              <a:solidFill>
                <a:srgbClr val="800000"/>
              </a:solidFill>
              <a:latin typeface="Verdana"/>
              <a:ea typeface="Verdana"/>
              <a:cs typeface="Verdana"/>
            </a:rPr>
            <a:t>SALARIO BRUTO PROPORCIONAL:</a:t>
          </a:r>
          <a:r>
            <a:rPr lang="en-US" cap="none" sz="1100" b="0" i="0" u="none" baseline="0">
              <a:latin typeface="Verdana"/>
              <a:ea typeface="Verdana"/>
              <a:cs typeface="Verdana"/>
            </a:rPr>
            <a:t>
Parte correspondiente a los días trabajados sin tener en cuenta las deducciones. Fórmula para el cálculo: (SALARIOS MENSUALES ÷ 30)x NÚMERO DE DÍAS </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8</xdr:col>
      <xdr:colOff>142875</xdr:colOff>
      <xdr:row>11</xdr:row>
      <xdr:rowOff>0</xdr:rowOff>
    </xdr:from>
    <xdr:ext cx="4886325" cy="685800"/>
    <xdr:sp>
      <xdr:nvSpPr>
        <xdr:cNvPr id="6" name="TextBox 12"/>
        <xdr:cNvSpPr txBox="1">
          <a:spLocks noChangeArrowheads="1"/>
        </xdr:cNvSpPr>
      </xdr:nvSpPr>
      <xdr:spPr>
        <a:xfrm>
          <a:off x="6619875" y="1657350"/>
          <a:ext cx="4886325" cy="68580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1" i="0" u="none" baseline="0">
              <a:solidFill>
                <a:srgbClr val="800000"/>
              </a:solidFill>
              <a:latin typeface="Verdana"/>
              <a:ea typeface="Verdana"/>
              <a:cs typeface="Verdana"/>
            </a:rPr>
            <a:t>NÚMERO DE DÍAS: </a:t>
          </a:r>
          <a:r>
            <a:rPr lang="en-US" cap="none" sz="1100" b="0" i="0" u="none" baseline="0">
              <a:latin typeface="Verdana"/>
              <a:ea typeface="Verdana"/>
              <a:cs typeface="Verdana"/>
            </a:rPr>
            <a:t>
Días naturales transcurridos. Ejemplo:
Primer día de trabajo: 15 - Último día: 30 - Número de días: 16</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8</xdr:col>
      <xdr:colOff>161925</xdr:colOff>
      <xdr:row>26</xdr:row>
      <xdr:rowOff>9525</xdr:rowOff>
    </xdr:from>
    <xdr:ext cx="4886325" cy="952500"/>
    <xdr:sp>
      <xdr:nvSpPr>
        <xdr:cNvPr id="7" name="TextBox 19"/>
        <xdr:cNvSpPr txBox="1">
          <a:spLocks noChangeArrowheads="1"/>
        </xdr:cNvSpPr>
      </xdr:nvSpPr>
      <xdr:spPr>
        <a:xfrm>
          <a:off x="6638925" y="4410075"/>
          <a:ext cx="4886325" cy="95250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1" i="0" u="none" baseline="0">
              <a:solidFill>
                <a:srgbClr val="800000"/>
              </a:solidFill>
              <a:latin typeface="Verdana"/>
              <a:ea typeface="Verdana"/>
              <a:cs typeface="Verdana"/>
            </a:rPr>
            <a:t>DESCUENTOS:</a:t>
          </a:r>
          <a:r>
            <a:rPr lang="en-US" cap="none" sz="1100" b="0" i="0" u="none" baseline="0">
              <a:latin typeface="Verdana"/>
              <a:ea typeface="Verdana"/>
              <a:cs typeface="Verdana"/>
            </a:rPr>
            <a:t> Importes que se descontarán de la nómina</a:t>
          </a:r>
          <a:r>
            <a:rPr lang="en-US" cap="none" sz="1000" b="0" i="0" u="none" baseline="0">
              <a:latin typeface="Verdana"/>
              <a:ea typeface="Verdana"/>
              <a:cs typeface="Verdana"/>
            </a:rPr>
            <a:t>
</a:t>
          </a:r>
          <a:r>
            <a:rPr lang="en-US" cap="none" sz="1100" b="0" i="0" u="none" baseline="0">
              <a:latin typeface="Verdana"/>
              <a:ea typeface="Verdana"/>
              <a:cs typeface="Verdana"/>
            </a:rPr>
            <a:t>Aquí sólo debes incluir los % que se deben aplicar en cada caso e indicar el número de pagas completas que recibes durante el año (sirve para calcular la base de cotización).</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8</xdr:col>
      <xdr:colOff>152400</xdr:colOff>
      <xdr:row>31</xdr:row>
      <xdr:rowOff>104775</xdr:rowOff>
    </xdr:from>
    <xdr:ext cx="4886325" cy="676275"/>
    <xdr:sp>
      <xdr:nvSpPr>
        <xdr:cNvPr id="8" name="TextBox 20"/>
        <xdr:cNvSpPr txBox="1">
          <a:spLocks noChangeArrowheads="1"/>
        </xdr:cNvSpPr>
      </xdr:nvSpPr>
      <xdr:spPr>
        <a:xfrm>
          <a:off x="6629400" y="5495925"/>
          <a:ext cx="4886325" cy="676275"/>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1" i="0" u="none" baseline="0">
              <a:solidFill>
                <a:srgbClr val="800000"/>
              </a:solidFill>
              <a:latin typeface="Verdana"/>
              <a:ea typeface="Verdana"/>
              <a:cs typeface="Verdana"/>
            </a:rPr>
            <a:t>IMPORTE NETO A PERCIBIR:</a:t>
          </a:r>
          <a:r>
            <a:rPr lang="en-US" cap="none" sz="1100" b="0" i="0" u="none" baseline="0">
              <a:latin typeface="Verdana"/>
              <a:ea typeface="Verdana"/>
              <a:cs typeface="Verdana"/>
            </a:rPr>
            <a:t> Lo que se cobrará efectivamente.
</a:t>
          </a:r>
          <a:r>
            <a:rPr lang="en-US" cap="none" sz="1100" b="1" i="0" u="none" baseline="0">
              <a:solidFill>
                <a:srgbClr val="FF0000"/>
              </a:solidFill>
              <a:latin typeface="Verdana"/>
              <a:ea typeface="Verdana"/>
              <a:cs typeface="Verdana"/>
            </a:rPr>
            <a:t>Muy importante</a:t>
          </a:r>
          <a:r>
            <a:rPr lang="en-US" cap="none" sz="1100" b="0" i="0" u="none" baseline="0">
              <a:latin typeface="Verdana"/>
              <a:ea typeface="Verdana"/>
              <a:cs typeface="Verdana"/>
            </a:rPr>
            <a:t>: lee el aviso adjunto, haz clic en el icono.</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twoCellAnchor>
    <xdr:from>
      <xdr:col>7</xdr:col>
      <xdr:colOff>0</xdr:colOff>
      <xdr:row>33</xdr:row>
      <xdr:rowOff>9525</xdr:rowOff>
    </xdr:from>
    <xdr:to>
      <xdr:col>7</xdr:col>
      <xdr:colOff>419100</xdr:colOff>
      <xdr:row>35</xdr:row>
      <xdr:rowOff>95250</xdr:rowOff>
    </xdr:to>
    <xdr:pic>
      <xdr:nvPicPr>
        <xdr:cNvPr id="9" name="Picture 21">
          <a:hlinkClick r:id="rId5"/>
        </xdr:cNvPr>
        <xdr:cNvPicPr preferRelativeResize="1">
          <a:picLocks noChangeAspect="1"/>
        </xdr:cNvPicPr>
      </xdr:nvPicPr>
      <xdr:blipFill>
        <a:blip r:embed="rId3"/>
        <a:stretch>
          <a:fillRect/>
        </a:stretch>
      </xdr:blipFill>
      <xdr:spPr>
        <a:xfrm>
          <a:off x="5695950" y="5819775"/>
          <a:ext cx="419100" cy="419100"/>
        </a:xfrm>
        <a:prstGeom prst="rect">
          <a:avLst/>
        </a:prstGeom>
        <a:noFill/>
        <a:ln w="9525" cmpd="sng">
          <a:noFill/>
        </a:ln>
      </xdr:spPr>
    </xdr:pic>
    <xdr:clientData/>
  </xdr:twoCellAnchor>
  <xdr:oneCellAnchor>
    <xdr:from>
      <xdr:col>6</xdr:col>
      <xdr:colOff>314325</xdr:colOff>
      <xdr:row>36</xdr:row>
      <xdr:rowOff>104775</xdr:rowOff>
    </xdr:from>
    <xdr:ext cx="2228850" cy="285750"/>
    <xdr:sp>
      <xdr:nvSpPr>
        <xdr:cNvPr id="10" name="TextBox 23">
          <a:hlinkClick r:id="rId6"/>
        </xdr:cNvPr>
        <xdr:cNvSpPr txBox="1">
          <a:spLocks noChangeAspect="1" noChangeArrowheads="1"/>
        </xdr:cNvSpPr>
      </xdr:nvSpPr>
      <xdr:spPr>
        <a:xfrm>
          <a:off x="4762500" y="6477000"/>
          <a:ext cx="2228850" cy="285750"/>
        </a:xfrm>
        <a:prstGeom prst="rect">
          <a:avLst/>
        </a:prstGeom>
        <a:solidFill>
          <a:srgbClr val="339966"/>
        </a:solidFill>
        <a:ln w="9525" cmpd="sng">
          <a:solidFill>
            <a:srgbClr val="C0C0C0"/>
          </a:solidFill>
          <a:headEnd type="none"/>
          <a:tailEnd type="none"/>
        </a:ln>
      </xdr:spPr>
      <xdr:txBody>
        <a:bodyPr vertOverflow="clip" wrap="square" anchor="ctr">
          <a:spAutoFit/>
        </a:bodyPr>
        <a:p>
          <a:pPr algn="ctr">
            <a:defRPr/>
          </a:pPr>
          <a:r>
            <a:rPr lang="en-US" cap="none" sz="1600" b="1" i="0" u="none" baseline="0">
              <a:solidFill>
                <a:srgbClr val="CCFFCC"/>
              </a:solidFill>
            </a:rPr>
            <a:t>¿quieres saber más?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17</xdr:col>
      <xdr:colOff>0</xdr:colOff>
      <xdr:row>3</xdr:row>
      <xdr:rowOff>0</xdr:rowOff>
    </xdr:to>
    <xdr:sp>
      <xdr:nvSpPr>
        <xdr:cNvPr id="1" name="Rectangle 1"/>
        <xdr:cNvSpPr>
          <a:spLocks/>
        </xdr:cNvSpPr>
      </xdr:nvSpPr>
      <xdr:spPr>
        <a:xfrm>
          <a:off x="571500" y="381000"/>
          <a:ext cx="8477250" cy="295275"/>
        </a:xfrm>
        <a:prstGeom prst="rect">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47625</xdr:colOff>
      <xdr:row>0</xdr:row>
      <xdr:rowOff>28575</xdr:rowOff>
    </xdr:from>
    <xdr:ext cx="1666875" cy="238125"/>
    <xdr:sp>
      <xdr:nvSpPr>
        <xdr:cNvPr id="1" name="AutoShape 1">
          <a:hlinkClick r:id="rId1"/>
        </xdr:cNvPr>
        <xdr:cNvSpPr>
          <a:spLocks noChangeAspect="1"/>
        </xdr:cNvSpPr>
      </xdr:nvSpPr>
      <xdr:spPr>
        <a:xfrm rot="16200000">
          <a:off x="542925" y="28575"/>
          <a:ext cx="1666875" cy="238125"/>
        </a:xfrm>
        <a:prstGeom prst="homePlate">
          <a:avLst>
            <a:gd name="adj" fmla="val 50000"/>
          </a:avLst>
        </a:prstGeom>
        <a:solidFill>
          <a:srgbClr val="CCFFCC"/>
        </a:solidFill>
        <a:ln w="9525" cmpd="sng">
          <a:noFill/>
        </a:ln>
      </xdr:spPr>
      <xdr:txBody>
        <a:bodyPr vertOverflow="clip" wrap="square" anchor="b"/>
        <a:p>
          <a:pPr algn="ctr">
            <a:defRPr/>
          </a:pPr>
          <a:r>
            <a:rPr lang="en-US" cap="none" sz="1200" b="0" i="0" u="none" baseline="0">
              <a:solidFill>
                <a:srgbClr val="993300"/>
              </a:solidFill>
              <a:latin typeface="Arial"/>
              <a:ea typeface="Arial"/>
              <a:cs typeface="Arial"/>
            </a:rPr>
            <a:t>◄</a:t>
          </a:r>
          <a:r>
            <a:rPr lang="en-US" cap="none" sz="900" b="0" i="0" u="none" baseline="0">
              <a:solidFill>
                <a:srgbClr val="993300"/>
              </a:solidFill>
              <a:latin typeface="Arial"/>
              <a:ea typeface="Arial"/>
              <a:cs typeface="Arial"/>
            </a:rPr>
            <a:t> </a:t>
          </a:r>
          <a:r>
            <a:rPr lang="en-US" cap="none" sz="1200" b="0" i="0" u="none" baseline="0">
              <a:solidFill>
                <a:srgbClr val="993300"/>
              </a:solidFill>
              <a:latin typeface="Arial"/>
              <a:ea typeface="Arial"/>
              <a:cs typeface="Arial"/>
            </a:rPr>
            <a:t>ir hoja anterior </a:t>
          </a:r>
        </a:p>
      </xdr:txBody>
    </xdr:sp>
    <xdr:clientData/>
  </xdr:oneCellAnchor>
  <xdr:oneCellAnchor>
    <xdr:from>
      <xdr:col>13</xdr:col>
      <xdr:colOff>238125</xdr:colOff>
      <xdr:row>0</xdr:row>
      <xdr:rowOff>28575</xdr:rowOff>
    </xdr:from>
    <xdr:ext cx="1685925" cy="238125"/>
    <xdr:sp>
      <xdr:nvSpPr>
        <xdr:cNvPr id="2" name="AutoShape 2">
          <a:hlinkClick r:id="rId2"/>
        </xdr:cNvPr>
        <xdr:cNvSpPr>
          <a:spLocks noChangeAspect="1"/>
        </xdr:cNvSpPr>
      </xdr:nvSpPr>
      <xdr:spPr>
        <a:xfrm rot="16200000">
          <a:off x="10086975" y="28575"/>
          <a:ext cx="1685925" cy="238125"/>
        </a:xfrm>
        <a:prstGeom prst="homePlate">
          <a:avLst>
            <a:gd name="adj" fmla="val 50000"/>
          </a:avLst>
        </a:prstGeom>
        <a:solidFill>
          <a:srgbClr val="CCFFCC"/>
        </a:solidFill>
        <a:ln w="9525" cmpd="sng">
          <a:noFill/>
        </a:ln>
      </xdr:spPr>
      <xdr:txBody>
        <a:bodyPr vertOverflow="clip" wrap="square" anchor="b"/>
        <a:p>
          <a:pPr algn="ctr">
            <a:defRPr/>
          </a:pPr>
          <a:r>
            <a:rPr lang="en-US" cap="none" sz="1200" b="0" i="0" u="none" baseline="0">
              <a:solidFill>
                <a:srgbClr val="800080"/>
              </a:solidFill>
              <a:latin typeface="Arial"/>
              <a:ea typeface="Arial"/>
              <a:cs typeface="Arial"/>
            </a:rPr>
            <a:t>ir hoja siguiente ► </a:t>
          </a:r>
        </a:p>
      </xdr:txBody>
    </xdr:sp>
    <xdr:clientData/>
  </xdr:oneCellAnchor>
  <xdr:oneCellAnchor>
    <xdr:from>
      <xdr:col>8</xdr:col>
      <xdr:colOff>123825</xdr:colOff>
      <xdr:row>18</xdr:row>
      <xdr:rowOff>66675</xdr:rowOff>
    </xdr:from>
    <xdr:ext cx="4914900" cy="1466850"/>
    <xdr:sp>
      <xdr:nvSpPr>
        <xdr:cNvPr id="3" name="TextBox 5"/>
        <xdr:cNvSpPr txBox="1">
          <a:spLocks noChangeArrowheads="1"/>
        </xdr:cNvSpPr>
      </xdr:nvSpPr>
      <xdr:spPr>
        <a:xfrm>
          <a:off x="6600825" y="3181350"/>
          <a:ext cx="4914900" cy="146685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1" i="0" u="none" baseline="0">
              <a:solidFill>
                <a:srgbClr val="800000"/>
              </a:solidFill>
              <a:latin typeface="Verdana"/>
              <a:ea typeface="Verdana"/>
              <a:cs typeface="Verdana"/>
            </a:rPr>
            <a:t>ELIGE COMO QUIERES QUE SE CALCULE:</a:t>
          </a:r>
          <a:r>
            <a:rPr lang="en-US" cap="none" sz="1000" b="0" i="0" u="none" baseline="0">
              <a:latin typeface="Verdana"/>
              <a:ea typeface="Verdana"/>
              <a:cs typeface="Verdana"/>
            </a:rPr>
            <a:t>
-</a:t>
          </a:r>
          <a:r>
            <a:rPr lang="en-US" cap="none" sz="1100" b="0" i="0" u="none" baseline="0">
              <a:latin typeface="Verdana"/>
              <a:ea typeface="Verdana"/>
              <a:cs typeface="Verdana"/>
            </a:rPr>
            <a:t> Semestral: La hoja calculará la parte proporcional tomando como base el semestre y la fecha de antigüedad, si lo ha trabajado todo, la paga será completa.
- Anual: La hoja calcula la parte proporcional tomando como base un año y la antigüedad. Elige 360 días si el salario es mensual. Elige 365 días si la remuneración es diaria</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2</xdr:col>
      <xdr:colOff>0</xdr:colOff>
      <xdr:row>4</xdr:row>
      <xdr:rowOff>104775</xdr:rowOff>
    </xdr:from>
    <xdr:ext cx="11306175" cy="428625"/>
    <xdr:sp>
      <xdr:nvSpPr>
        <xdr:cNvPr id="4" name="TextBox 6"/>
        <xdr:cNvSpPr txBox="1">
          <a:spLocks noChangeArrowheads="1"/>
        </xdr:cNvSpPr>
      </xdr:nvSpPr>
      <xdr:spPr>
        <a:xfrm>
          <a:off x="495300" y="866775"/>
          <a:ext cx="11306175" cy="428625"/>
        </a:xfrm>
        <a:prstGeom prst="rect">
          <a:avLst/>
        </a:prstGeom>
        <a:solidFill>
          <a:srgbClr val="FFFF99"/>
        </a:solidFill>
        <a:ln w="9525" cmpd="sng">
          <a:solidFill>
            <a:srgbClr val="C0C0C0"/>
          </a:solidFill>
          <a:headEnd type="none"/>
          <a:tailEnd type="none"/>
        </a:ln>
      </xdr:spPr>
      <xdr:txBody>
        <a:bodyPr vertOverflow="clip" wrap="square" lIns="180000" tIns="82800" rIns="90000" bIns="46800"/>
        <a:p>
          <a:pPr algn="ctr">
            <a:defRPr/>
          </a:pPr>
          <a:r>
            <a:rPr lang="en-US" cap="none" sz="1600" b="1" i="0" u="none" baseline="0">
              <a:solidFill>
                <a:srgbClr val="993300"/>
              </a:solidFill>
              <a:latin typeface="Verdana"/>
              <a:ea typeface="Verdana"/>
              <a:cs typeface="Verdana"/>
            </a:rPr>
            <a:t>Aquí puedes calcular la parte proporcional de las pagas extraordinarias.</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8</xdr:col>
      <xdr:colOff>123825</xdr:colOff>
      <xdr:row>9</xdr:row>
      <xdr:rowOff>152400</xdr:rowOff>
    </xdr:from>
    <xdr:ext cx="4895850" cy="1581150"/>
    <xdr:sp>
      <xdr:nvSpPr>
        <xdr:cNvPr id="5" name="TextBox 8"/>
        <xdr:cNvSpPr txBox="1">
          <a:spLocks noChangeArrowheads="1"/>
        </xdr:cNvSpPr>
      </xdr:nvSpPr>
      <xdr:spPr>
        <a:xfrm>
          <a:off x="6600825" y="1504950"/>
          <a:ext cx="4895850" cy="158115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1" i="0" u="none" baseline="0">
              <a:solidFill>
                <a:srgbClr val="800000"/>
              </a:solidFill>
              <a:latin typeface="Verdana"/>
              <a:ea typeface="Verdana"/>
              <a:cs typeface="Verdana"/>
            </a:rPr>
            <a:t>PON LOS DATOS CLAVE:</a:t>
          </a:r>
          <a:r>
            <a:rPr lang="en-US" cap="none" sz="1000" b="0" i="0" u="none" baseline="0">
              <a:latin typeface="Verdana"/>
              <a:ea typeface="Verdana"/>
              <a:cs typeface="Verdana"/>
            </a:rPr>
            <a:t>
</a:t>
          </a:r>
          <a:r>
            <a:rPr lang="en-US" cap="none" sz="1100" b="0" i="0" u="none" baseline="0">
              <a:latin typeface="Verdana"/>
              <a:ea typeface="Verdana"/>
              <a:cs typeface="Verdana"/>
            </a:rPr>
            <a:t>Alta: Fecha de alta en la empresa
Liquidación: Fecha en que abonará la paga (último día devengado).
Última paga: Fecha en que se abonó la paga anterior (habitualmente la misma anterior pero un año antes)
Importe de la paga completa: Lo que correspondería habiendo trabajado el período completo.</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7</xdr:col>
      <xdr:colOff>600075</xdr:colOff>
      <xdr:row>27</xdr:row>
      <xdr:rowOff>114300</xdr:rowOff>
    </xdr:from>
    <xdr:ext cx="5238750" cy="1828800"/>
    <xdr:sp>
      <xdr:nvSpPr>
        <xdr:cNvPr id="6" name="TextBox 14"/>
        <xdr:cNvSpPr txBox="1">
          <a:spLocks noChangeArrowheads="1"/>
        </xdr:cNvSpPr>
      </xdr:nvSpPr>
      <xdr:spPr>
        <a:xfrm>
          <a:off x="6296025" y="5000625"/>
          <a:ext cx="5238750" cy="182880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1" i="0" u="none" baseline="0">
              <a:solidFill>
                <a:srgbClr val="800000"/>
              </a:solidFill>
              <a:latin typeface="Verdana"/>
              <a:ea typeface="Verdana"/>
              <a:cs typeface="Verdana"/>
            </a:rPr>
            <a:t>FÓRMULAS PARA EL CÁLCULO POR DÍAS TRANSCURRIDOS:</a:t>
          </a:r>
          <a:r>
            <a:rPr lang="en-US" cap="none" sz="1100" b="0" i="0" u="none" baseline="0">
              <a:latin typeface="Verdana"/>
              <a:ea typeface="Verdana"/>
              <a:cs typeface="Verdana"/>
            </a:rPr>
            <a:t>
</a:t>
          </a:r>
          <a:r>
            <a:rPr lang="en-US" cap="none" sz="1100" b="1" i="0" u="none" baseline="0">
              <a:solidFill>
                <a:srgbClr val="800000"/>
              </a:solidFill>
              <a:latin typeface="Verdana"/>
              <a:ea typeface="Verdana"/>
              <a:cs typeface="Verdana"/>
            </a:rPr>
            <a:t>- Cálculo semestral: </a:t>
          </a:r>
          <a:r>
            <a:rPr lang="en-US" cap="none" sz="1100" b="0" i="0" u="none" baseline="0">
              <a:solidFill>
                <a:srgbClr val="800000"/>
              </a:solidFill>
              <a:latin typeface="Verdana"/>
              <a:ea typeface="Verdana"/>
              <a:cs typeface="Verdana"/>
            </a:rPr>
            <a:t> </a:t>
          </a:r>
          <a:r>
            <a:rPr lang="en-US" cap="none" sz="1100" b="0" i="0" u="none" baseline="0">
              <a:latin typeface="Verdana"/>
              <a:ea typeface="Verdana"/>
              <a:cs typeface="Verdana"/>
            </a:rPr>
            <a:t>
  (IMPORTE ÷ 180)x DÍAS TRANSCURRIDOS
  Los que hayan trabajado el semestre completo cobran el 100%
</a:t>
          </a:r>
          <a:r>
            <a:rPr lang="en-US" cap="none" sz="1100" b="0" i="0" u="none" baseline="0">
              <a:solidFill>
                <a:srgbClr val="800000"/>
              </a:solidFill>
              <a:latin typeface="Verdana"/>
              <a:ea typeface="Verdana"/>
              <a:cs typeface="Verdana"/>
            </a:rPr>
            <a:t>-</a:t>
          </a:r>
          <a:r>
            <a:rPr lang="en-US" cap="none" sz="1100" b="1" i="0" u="none" baseline="0">
              <a:solidFill>
                <a:srgbClr val="800000"/>
              </a:solidFill>
              <a:latin typeface="Verdana"/>
              <a:ea typeface="Verdana"/>
              <a:cs typeface="Verdana"/>
            </a:rPr>
            <a:t> Cálculo anual: </a:t>
          </a:r>
          <a:r>
            <a:rPr lang="en-US" cap="none" sz="1100" b="0" i="0" u="none" baseline="0">
              <a:latin typeface="Verdana"/>
              <a:ea typeface="Verdana"/>
              <a:cs typeface="Verdana"/>
            </a:rPr>
            <a:t>
  - Salario mensual: 
    (IMPORTE  ÷ 360)x DÍAS TRANSCURRIDOS
  - Salario diario: 
    (IMPORTE  ÷ 365)x DÍAS TRANSCURRIDOS
</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2</xdr:col>
      <xdr:colOff>342900</xdr:colOff>
      <xdr:row>27</xdr:row>
      <xdr:rowOff>114300</xdr:rowOff>
    </xdr:from>
    <xdr:ext cx="5238750" cy="1828800"/>
    <xdr:sp>
      <xdr:nvSpPr>
        <xdr:cNvPr id="7" name="TextBox 15"/>
        <xdr:cNvSpPr txBox="1">
          <a:spLocks noChangeArrowheads="1"/>
        </xdr:cNvSpPr>
      </xdr:nvSpPr>
      <xdr:spPr>
        <a:xfrm>
          <a:off x="838200" y="5000625"/>
          <a:ext cx="5238750" cy="182880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1" i="0" u="none" baseline="0">
              <a:solidFill>
                <a:srgbClr val="800000"/>
              </a:solidFill>
              <a:latin typeface="Verdana"/>
              <a:ea typeface="Verdana"/>
              <a:cs typeface="Verdana"/>
            </a:rPr>
            <a:t>IMPORTANTE:</a:t>
          </a:r>
          <a:r>
            <a:rPr lang="en-US" cap="none" sz="1100" b="0" i="0" u="none" baseline="0">
              <a:latin typeface="Verdana"/>
              <a:ea typeface="Verdana"/>
              <a:cs typeface="Verdana"/>
            </a:rPr>
            <a:t>
La hoja calcula POR DÍAS TRANSCURRIDOS </a:t>
          </a:r>
          <a:r>
            <a:rPr lang="en-US" cap="none" sz="1100" b="0" i="0" u="sng" baseline="0">
              <a:latin typeface="Verdana"/>
              <a:ea typeface="Verdana"/>
              <a:cs typeface="Verdana"/>
            </a:rPr>
            <a:t>exactamente</a:t>
          </a:r>
          <a:r>
            <a:rPr lang="en-US" cap="none" sz="1100" b="0" i="0" u="none" baseline="0">
              <a:latin typeface="Verdana"/>
              <a:ea typeface="Verdana"/>
              <a:cs typeface="Verdana"/>
            </a:rPr>
            <a:t> (ver fórmulas) durante el período. Esta forma de cálculo no da el mismo resultado que la forma muy empleada de contar por meses completos, la diferencia viene dada por el distinto número de días de cada mes. El resultado al final del año es el mismo.
</a:t>
          </a:r>
          <a:r>
            <a:rPr lang="en-US" cap="none" sz="1100" b="1" i="0" u="none" baseline="0">
              <a:solidFill>
                <a:srgbClr val="800000"/>
              </a:solidFill>
              <a:latin typeface="Verdana"/>
              <a:ea typeface="Verdana"/>
              <a:cs typeface="Verdana"/>
            </a:rPr>
            <a:t>SI QUIERES PUEDES CAMBIAR LOS DÍAS:</a:t>
          </a:r>
          <a:r>
            <a:rPr lang="en-US" cap="none" sz="1100" b="1" i="0" u="none" baseline="0">
              <a:solidFill>
                <a:srgbClr val="FF0000"/>
              </a:solidFill>
              <a:latin typeface="Verdana"/>
              <a:ea typeface="Verdana"/>
              <a:cs typeface="Verdana"/>
            </a:rPr>
            <a:t>
</a:t>
          </a:r>
          <a:r>
            <a:rPr lang="en-US" cap="none" sz="1100" b="0" i="0" u="none" baseline="0">
              <a:latin typeface="Verdana"/>
              <a:ea typeface="Verdana"/>
              <a:cs typeface="Verdana"/>
            </a:rPr>
            <a:t>Por ejemplo, si quieres calcular 6 meses completos, pon 180 días... y la hoja calculará por esa cifra ignorando lo demás.</a:t>
          </a:r>
          <a:r>
            <a:rPr lang="en-US" cap="none" sz="1000" b="0" i="0" u="none" baseline="0">
              <a:latin typeface="Verdana"/>
              <a:ea typeface="Verdana"/>
              <a:cs typeface="Verdana"/>
            </a:rPr>
            <a:t>
</a:t>
          </a:r>
          <a:r>
            <a:rPr lang="en-US" cap="none" sz="1000" b="1" i="0" u="none" baseline="0">
              <a:latin typeface="Verdana"/>
              <a:ea typeface="Verdana"/>
              <a:cs typeface="Verdana"/>
            </a:rPr>
            <a:t>
</a:t>
          </a:r>
          <a:r>
            <a:rPr lang="en-US" cap="none" sz="1000" b="1" i="0" u="none" baseline="0">
              <a:solidFill>
                <a:srgbClr val="993300"/>
              </a:solidFill>
              <a:latin typeface="Verdana"/>
              <a:ea typeface="Verdana"/>
              <a:cs typeface="Verdana"/>
            </a:rPr>
            <a:t>
</a:t>
          </a:r>
        </a:p>
      </xdr:txBody>
    </xdr:sp>
    <xdr:clientData/>
  </xdr:oneCellAnchor>
  <xdr:oneCellAnchor>
    <xdr:from>
      <xdr:col>6</xdr:col>
      <xdr:colOff>638175</xdr:colOff>
      <xdr:row>36</xdr:row>
      <xdr:rowOff>76200</xdr:rowOff>
    </xdr:from>
    <xdr:ext cx="2219325" cy="285750"/>
    <xdr:sp>
      <xdr:nvSpPr>
        <xdr:cNvPr id="8" name="TextBox 16">
          <a:hlinkClick r:id="rId3"/>
        </xdr:cNvPr>
        <xdr:cNvSpPr txBox="1">
          <a:spLocks noChangeAspect="1" noChangeArrowheads="1"/>
        </xdr:cNvSpPr>
      </xdr:nvSpPr>
      <xdr:spPr>
        <a:xfrm>
          <a:off x="5086350" y="7019925"/>
          <a:ext cx="2219325" cy="285750"/>
        </a:xfrm>
        <a:prstGeom prst="rect">
          <a:avLst/>
        </a:prstGeom>
        <a:solidFill>
          <a:srgbClr val="339966"/>
        </a:solidFill>
        <a:ln w="9525" cmpd="sng">
          <a:solidFill>
            <a:srgbClr val="C0C0C0"/>
          </a:solidFill>
          <a:headEnd type="none"/>
          <a:tailEnd type="none"/>
        </a:ln>
      </xdr:spPr>
      <xdr:txBody>
        <a:bodyPr vertOverflow="clip" wrap="square" anchor="ctr">
          <a:spAutoFit/>
        </a:bodyPr>
        <a:p>
          <a:pPr algn="ctr">
            <a:defRPr/>
          </a:pPr>
          <a:r>
            <a:rPr lang="en-US" cap="none" sz="1600" b="1" i="0" u="none" baseline="0">
              <a:solidFill>
                <a:srgbClr val="CCFFCC"/>
              </a:solidFill>
            </a:rPr>
            <a:t>¿quieres saber más?</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17</xdr:col>
      <xdr:colOff>0</xdr:colOff>
      <xdr:row>3</xdr:row>
      <xdr:rowOff>0</xdr:rowOff>
    </xdr:to>
    <xdr:sp>
      <xdr:nvSpPr>
        <xdr:cNvPr id="1" name="Rectangle 1"/>
        <xdr:cNvSpPr>
          <a:spLocks/>
        </xdr:cNvSpPr>
      </xdr:nvSpPr>
      <xdr:spPr>
        <a:xfrm>
          <a:off x="571500" y="381000"/>
          <a:ext cx="8477250" cy="295275"/>
        </a:xfrm>
        <a:prstGeom prst="rect">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47625</xdr:colOff>
      <xdr:row>0</xdr:row>
      <xdr:rowOff>28575</xdr:rowOff>
    </xdr:from>
    <xdr:ext cx="1666875" cy="238125"/>
    <xdr:sp>
      <xdr:nvSpPr>
        <xdr:cNvPr id="1" name="AutoShape 1">
          <a:hlinkClick r:id="rId1"/>
        </xdr:cNvPr>
        <xdr:cNvSpPr>
          <a:spLocks noChangeAspect="1"/>
        </xdr:cNvSpPr>
      </xdr:nvSpPr>
      <xdr:spPr>
        <a:xfrm rot="16200000">
          <a:off x="542925" y="28575"/>
          <a:ext cx="1666875" cy="238125"/>
        </a:xfrm>
        <a:prstGeom prst="homePlate">
          <a:avLst>
            <a:gd name="adj" fmla="val 50000"/>
          </a:avLst>
        </a:prstGeom>
        <a:solidFill>
          <a:srgbClr val="CCFFCC"/>
        </a:solidFill>
        <a:ln w="9525" cmpd="sng">
          <a:noFill/>
        </a:ln>
      </xdr:spPr>
      <xdr:txBody>
        <a:bodyPr vertOverflow="clip" wrap="square" anchor="b"/>
        <a:p>
          <a:pPr algn="ctr">
            <a:defRPr/>
          </a:pPr>
          <a:r>
            <a:rPr lang="en-US" cap="none" sz="1200" b="0" i="0" u="none" baseline="0">
              <a:solidFill>
                <a:srgbClr val="993300"/>
              </a:solidFill>
              <a:latin typeface="Arial"/>
              <a:ea typeface="Arial"/>
              <a:cs typeface="Arial"/>
            </a:rPr>
            <a:t>◄</a:t>
          </a:r>
          <a:r>
            <a:rPr lang="en-US" cap="none" sz="900" b="0" i="0" u="none" baseline="0">
              <a:solidFill>
                <a:srgbClr val="993300"/>
              </a:solidFill>
              <a:latin typeface="Arial"/>
              <a:ea typeface="Arial"/>
              <a:cs typeface="Arial"/>
            </a:rPr>
            <a:t> </a:t>
          </a:r>
          <a:r>
            <a:rPr lang="en-US" cap="none" sz="1200" b="0" i="0" u="none" baseline="0">
              <a:solidFill>
                <a:srgbClr val="993300"/>
              </a:solidFill>
              <a:latin typeface="Arial"/>
              <a:ea typeface="Arial"/>
              <a:cs typeface="Arial"/>
            </a:rPr>
            <a:t>ir hoja anterior </a:t>
          </a:r>
        </a:p>
      </xdr:txBody>
    </xdr:sp>
    <xdr:clientData/>
  </xdr:oneCellAnchor>
  <xdr:oneCellAnchor>
    <xdr:from>
      <xdr:col>13</xdr:col>
      <xdr:colOff>238125</xdr:colOff>
      <xdr:row>0</xdr:row>
      <xdr:rowOff>28575</xdr:rowOff>
    </xdr:from>
    <xdr:ext cx="1685925" cy="238125"/>
    <xdr:sp>
      <xdr:nvSpPr>
        <xdr:cNvPr id="2" name="AutoShape 2">
          <a:hlinkClick r:id="rId2"/>
        </xdr:cNvPr>
        <xdr:cNvSpPr>
          <a:spLocks noChangeAspect="1"/>
        </xdr:cNvSpPr>
      </xdr:nvSpPr>
      <xdr:spPr>
        <a:xfrm rot="16200000">
          <a:off x="10086975" y="28575"/>
          <a:ext cx="1685925" cy="238125"/>
        </a:xfrm>
        <a:prstGeom prst="homePlate">
          <a:avLst>
            <a:gd name="adj" fmla="val 50000"/>
          </a:avLst>
        </a:prstGeom>
        <a:solidFill>
          <a:srgbClr val="CCFFCC"/>
        </a:solidFill>
        <a:ln w="9525" cmpd="sng">
          <a:noFill/>
        </a:ln>
      </xdr:spPr>
      <xdr:txBody>
        <a:bodyPr vertOverflow="clip" wrap="square" anchor="b"/>
        <a:p>
          <a:pPr algn="ctr">
            <a:defRPr/>
          </a:pPr>
          <a:r>
            <a:rPr lang="en-US" cap="none" sz="1200" b="0" i="0" u="none" baseline="0">
              <a:solidFill>
                <a:srgbClr val="800080"/>
              </a:solidFill>
              <a:latin typeface="Arial"/>
              <a:ea typeface="Arial"/>
              <a:cs typeface="Arial"/>
            </a:rPr>
            <a:t>ir hoja siguiente ► </a:t>
          </a:r>
        </a:p>
      </xdr:txBody>
    </xdr:sp>
    <xdr:clientData/>
  </xdr:oneCellAnchor>
  <xdr:oneCellAnchor>
    <xdr:from>
      <xdr:col>8</xdr:col>
      <xdr:colOff>66675</xdr:colOff>
      <xdr:row>23</xdr:row>
      <xdr:rowOff>180975</xdr:rowOff>
    </xdr:from>
    <xdr:ext cx="5124450" cy="1238250"/>
    <xdr:sp>
      <xdr:nvSpPr>
        <xdr:cNvPr id="3" name="TextBox 4"/>
        <xdr:cNvSpPr txBox="1">
          <a:spLocks noChangeArrowheads="1"/>
        </xdr:cNvSpPr>
      </xdr:nvSpPr>
      <xdr:spPr>
        <a:xfrm>
          <a:off x="6543675" y="4057650"/>
          <a:ext cx="5124450" cy="123825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1" i="0" u="none" baseline="0">
              <a:solidFill>
                <a:srgbClr val="800000"/>
              </a:solidFill>
              <a:latin typeface="Verdana"/>
              <a:ea typeface="Verdana"/>
              <a:cs typeface="Verdana"/>
            </a:rPr>
            <a:t>VALOR MONETARIO DE LOS DÍAS DEVENGADOS:</a:t>
          </a:r>
          <a:r>
            <a:rPr lang="en-US" cap="none" sz="1000" b="0" i="0" u="none" baseline="0">
              <a:latin typeface="Verdana"/>
              <a:ea typeface="Verdana"/>
              <a:cs typeface="Verdana"/>
            </a:rPr>
            <a:t>
</a:t>
          </a:r>
          <a:r>
            <a:rPr lang="en-US" cap="none" sz="1100" b="0" i="0" u="none" baseline="0">
              <a:latin typeface="Verdana"/>
              <a:ea typeface="Verdana"/>
              <a:cs typeface="Verdana"/>
            </a:rPr>
            <a:t>Pon el salario mensual y la hoja calculará el valor de los días de vacaciones devengados.
Este cálculo se aplica en los finiquitos y en el pago de vacaciones (este último es un hecho excepcional y muy limitado por la ley, las vacaciones deben disfrutarse).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2</xdr:col>
      <xdr:colOff>0</xdr:colOff>
      <xdr:row>4</xdr:row>
      <xdr:rowOff>114300</xdr:rowOff>
    </xdr:from>
    <xdr:ext cx="11306175" cy="495300"/>
    <xdr:sp>
      <xdr:nvSpPr>
        <xdr:cNvPr id="4" name="TextBox 5"/>
        <xdr:cNvSpPr txBox="1">
          <a:spLocks noChangeArrowheads="1"/>
        </xdr:cNvSpPr>
      </xdr:nvSpPr>
      <xdr:spPr>
        <a:xfrm>
          <a:off x="495300" y="876300"/>
          <a:ext cx="11306175" cy="495300"/>
        </a:xfrm>
        <a:prstGeom prst="rect">
          <a:avLst/>
        </a:prstGeom>
        <a:solidFill>
          <a:srgbClr val="FFFF99"/>
        </a:solidFill>
        <a:ln w="9525" cmpd="sng">
          <a:solidFill>
            <a:srgbClr val="C0C0C0"/>
          </a:solidFill>
          <a:headEnd type="none"/>
          <a:tailEnd type="none"/>
        </a:ln>
      </xdr:spPr>
      <xdr:txBody>
        <a:bodyPr vertOverflow="clip" wrap="square" lIns="180000" tIns="82800" rIns="90000" bIns="46800"/>
        <a:p>
          <a:pPr algn="ctr">
            <a:defRPr/>
          </a:pPr>
          <a:r>
            <a:rPr lang="en-US" cap="none" sz="1600" b="1" i="0" u="none" baseline="0">
              <a:solidFill>
                <a:srgbClr val="993300"/>
              </a:solidFill>
              <a:latin typeface="Verdana"/>
              <a:ea typeface="Verdana"/>
              <a:cs typeface="Verdana"/>
            </a:rPr>
            <a:t>Aquí puedes calcular la parte proporcional de las vacaciones</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8</xdr:col>
      <xdr:colOff>47625</xdr:colOff>
      <xdr:row>10</xdr:row>
      <xdr:rowOff>180975</xdr:rowOff>
    </xdr:from>
    <xdr:ext cx="5143500" cy="2286000"/>
    <xdr:sp>
      <xdr:nvSpPr>
        <xdr:cNvPr id="5" name="TextBox 6"/>
        <xdr:cNvSpPr txBox="1">
          <a:spLocks noChangeArrowheads="1"/>
        </xdr:cNvSpPr>
      </xdr:nvSpPr>
      <xdr:spPr>
        <a:xfrm>
          <a:off x="6524625" y="1657350"/>
          <a:ext cx="5143500" cy="228600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1" i="0" u="none" baseline="0">
              <a:solidFill>
                <a:srgbClr val="800000"/>
              </a:solidFill>
              <a:latin typeface="Verdana"/>
              <a:ea typeface="Verdana"/>
              <a:cs typeface="Verdana"/>
            </a:rPr>
            <a:t>PON LOS DATOS CLAVE:</a:t>
          </a:r>
          <a:r>
            <a:rPr lang="en-US" cap="none" sz="1000" b="0" i="0" u="none" baseline="0">
              <a:latin typeface="Verdana"/>
              <a:ea typeface="Verdana"/>
              <a:cs typeface="Verdana"/>
            </a:rPr>
            <a:t>
</a:t>
          </a:r>
          <a:r>
            <a:rPr lang="en-US" cap="none" sz="1100" b="1" i="0" u="none" baseline="0">
              <a:latin typeface="Verdana"/>
              <a:ea typeface="Verdana"/>
              <a:cs typeface="Verdana"/>
            </a:rPr>
            <a:t>Alta: </a:t>
          </a:r>
          <a:r>
            <a:rPr lang="en-US" cap="none" sz="1100" b="0" i="0" u="none" baseline="0">
              <a:latin typeface="Verdana"/>
              <a:ea typeface="Verdana"/>
              <a:cs typeface="Verdana"/>
            </a:rPr>
            <a:t>Fecha de alta en la empresa
</a:t>
          </a:r>
          <a:r>
            <a:rPr lang="en-US" cap="none" sz="1100" b="1" i="0" u="none" baseline="0">
              <a:latin typeface="Verdana"/>
              <a:ea typeface="Verdana"/>
              <a:cs typeface="Verdana"/>
            </a:rPr>
            <a:t>Fecha Inicio: </a:t>
          </a:r>
          <a:r>
            <a:rPr lang="en-US" cap="none" sz="1100" b="0" i="0" u="none" baseline="0">
              <a:latin typeface="Verdana"/>
              <a:ea typeface="Verdana"/>
              <a:cs typeface="Verdana"/>
            </a:rPr>
            <a:t>Fecha en que se comienzan a devengar vacaciones (normalmente el 1 de Enero).
</a:t>
          </a:r>
          <a:r>
            <a:rPr lang="en-US" cap="none" sz="1100" b="1" i="0" u="none" baseline="0">
              <a:latin typeface="Verdana"/>
              <a:ea typeface="Verdana"/>
              <a:cs typeface="Verdana"/>
            </a:rPr>
            <a:t>Fecha final cálculo:</a:t>
          </a:r>
          <a:r>
            <a:rPr lang="en-US" cap="none" sz="1100" b="0" i="0" u="none" baseline="0">
              <a:latin typeface="Verdana"/>
              <a:ea typeface="Verdana"/>
              <a:cs typeface="Verdana"/>
            </a:rPr>
            <a:t> Último día para el cálculo. Si pones la fecha de hoy, te dará las vacaciones devengadas (a que tienes derecho) hasta hoy.
</a:t>
          </a:r>
          <a:r>
            <a:rPr lang="en-US" cap="none" sz="1100" b="1" i="0" u="none" baseline="0">
              <a:latin typeface="Verdana"/>
              <a:ea typeface="Verdana"/>
              <a:cs typeface="Verdana"/>
            </a:rPr>
            <a:t>Días por año trabajado:</a:t>
          </a:r>
          <a:r>
            <a:rPr lang="en-US" cap="none" sz="1100" b="0" i="0" u="none" baseline="0">
              <a:latin typeface="Verdana"/>
              <a:ea typeface="Verdana"/>
              <a:cs typeface="Verdana"/>
            </a:rPr>
            <a:t> Número de días de vacaciones por cada año trabajado, normalmente 30.
Ten en cuenta que la hoja hará la proporción absoluta, es decir tendrá en cuenta toda la fracción (asegúrate de que es correcto según la ley vigente)</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6</xdr:col>
      <xdr:colOff>600075</xdr:colOff>
      <xdr:row>33</xdr:row>
      <xdr:rowOff>28575</xdr:rowOff>
    </xdr:from>
    <xdr:ext cx="2219325" cy="285750"/>
    <xdr:sp>
      <xdr:nvSpPr>
        <xdr:cNvPr id="6" name="TextBox 10">
          <a:hlinkClick r:id="rId3"/>
        </xdr:cNvPr>
        <xdr:cNvSpPr txBox="1">
          <a:spLocks noChangeAspect="1" noChangeArrowheads="1"/>
        </xdr:cNvSpPr>
      </xdr:nvSpPr>
      <xdr:spPr>
        <a:xfrm>
          <a:off x="5048250" y="5648325"/>
          <a:ext cx="2219325" cy="285750"/>
        </a:xfrm>
        <a:prstGeom prst="rect">
          <a:avLst/>
        </a:prstGeom>
        <a:solidFill>
          <a:srgbClr val="339966"/>
        </a:solidFill>
        <a:ln w="9525" cmpd="sng">
          <a:solidFill>
            <a:srgbClr val="C0C0C0"/>
          </a:solidFill>
          <a:headEnd type="none"/>
          <a:tailEnd type="none"/>
        </a:ln>
      </xdr:spPr>
      <xdr:txBody>
        <a:bodyPr vertOverflow="clip" wrap="square" anchor="ctr">
          <a:spAutoFit/>
        </a:bodyPr>
        <a:p>
          <a:pPr algn="ctr">
            <a:defRPr/>
          </a:pPr>
          <a:r>
            <a:rPr lang="en-US" cap="none" sz="1600" b="1" i="0" u="none" baseline="0">
              <a:solidFill>
                <a:srgbClr val="CCFFCC"/>
              </a:solidFill>
            </a:rPr>
            <a:t>¿quieres saber más?</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95250</xdr:colOff>
      <xdr:row>0</xdr:row>
      <xdr:rowOff>76200</xdr:rowOff>
    </xdr:from>
    <xdr:ext cx="790575" cy="171450"/>
    <xdr:sp>
      <xdr:nvSpPr>
        <xdr:cNvPr id="1" name="AutoShape 126">
          <a:hlinkClick r:id="rId1"/>
        </xdr:cNvPr>
        <xdr:cNvSpPr>
          <a:spLocks noChangeAspect="1"/>
        </xdr:cNvSpPr>
      </xdr:nvSpPr>
      <xdr:spPr>
        <a:xfrm rot="16200000">
          <a:off x="381000" y="76200"/>
          <a:ext cx="790575" cy="171450"/>
        </a:xfrm>
        <a:prstGeom prst="homePlate">
          <a:avLst>
            <a:gd name="adj" fmla="val 50000"/>
          </a:avLst>
        </a:prstGeom>
        <a:solidFill>
          <a:srgbClr val="CCFFCC"/>
        </a:solidFill>
        <a:ln w="9525" cmpd="sng">
          <a:noFill/>
        </a:ln>
      </xdr:spPr>
      <xdr:txBody>
        <a:bodyPr vertOverflow="clip" wrap="square" anchor="b"/>
        <a:p>
          <a:pPr algn="l">
            <a:defRPr/>
          </a:pPr>
          <a:r>
            <a:rPr lang="en-US" cap="none" sz="1000" b="0" i="0" u="none" baseline="0">
              <a:solidFill>
                <a:srgbClr val="993300"/>
              </a:solidFill>
              <a:latin typeface="Arial"/>
              <a:ea typeface="Arial"/>
              <a:cs typeface="Arial"/>
            </a:rPr>
            <a:t>◄ anterior</a:t>
          </a:r>
        </a:p>
      </xdr:txBody>
    </xdr:sp>
    <xdr:clientData/>
  </xdr:oneCellAnchor>
  <xdr:oneCellAnchor>
    <xdr:from>
      <xdr:col>3</xdr:col>
      <xdr:colOff>0</xdr:colOff>
      <xdr:row>102</xdr:row>
      <xdr:rowOff>0</xdr:rowOff>
    </xdr:from>
    <xdr:ext cx="8210550" cy="3971925"/>
    <xdr:sp>
      <xdr:nvSpPr>
        <xdr:cNvPr id="2" name="TextBox 146"/>
        <xdr:cNvSpPr txBox="1">
          <a:spLocks noChangeArrowheads="1"/>
        </xdr:cNvSpPr>
      </xdr:nvSpPr>
      <xdr:spPr>
        <a:xfrm>
          <a:off x="400050" y="17230725"/>
          <a:ext cx="8210550" cy="3971925"/>
        </a:xfrm>
        <a:prstGeom prst="rect">
          <a:avLst/>
        </a:prstGeom>
        <a:solidFill>
          <a:srgbClr val="FFFF99"/>
        </a:solidFill>
        <a:ln w="9525" cmpd="sng">
          <a:solidFill>
            <a:srgbClr val="C0C0C0"/>
          </a:solidFill>
          <a:headEnd type="none"/>
          <a:tailEnd type="none"/>
        </a:ln>
      </xdr:spPr>
      <xdr:txBody>
        <a:bodyPr vertOverflow="clip" wrap="square" lIns="180000" tIns="82800" rIns="90000" bIns="46800"/>
        <a:p>
          <a:pPr algn="l">
            <a:defRPr/>
          </a:pPr>
          <a:r>
            <a:rPr lang="en-US" cap="none" sz="1100" b="0" i="0" u="none" baseline="0">
              <a:latin typeface="Verdana"/>
              <a:ea typeface="Verdana"/>
              <a:cs typeface="Verdana"/>
            </a:rPr>
            <a:t>Para obtener la máxima precisión en el cálculo de fechas, </a:t>
          </a:r>
          <a:r>
            <a:rPr lang="en-US" cap="none" sz="1100" b="1" i="0" u="none" baseline="0">
              <a:solidFill>
                <a:srgbClr val="993300"/>
              </a:solidFill>
              <a:latin typeface="Verdana"/>
              <a:ea typeface="Verdana"/>
              <a:cs typeface="Verdana"/>
            </a:rPr>
            <a:t>este libro</a:t>
          </a:r>
          <a:r>
            <a:rPr lang="en-US" cap="none" sz="1100" b="0" i="0" u="none" baseline="0">
              <a:solidFill>
                <a:srgbClr val="993300"/>
              </a:solidFill>
              <a:latin typeface="Verdana"/>
              <a:ea typeface="Verdana"/>
              <a:cs typeface="Verdana"/>
            </a:rPr>
            <a:t> </a:t>
          </a:r>
          <a:r>
            <a:rPr lang="en-US" cap="none" sz="1100" b="1" i="0" u="none" baseline="0">
              <a:solidFill>
                <a:srgbClr val="993300"/>
              </a:solidFill>
              <a:latin typeface="Verdana"/>
              <a:ea typeface="Verdana"/>
              <a:cs typeface="Verdana"/>
            </a:rPr>
            <a:t>utiliza las funciones avanzadas de Excel©</a:t>
          </a:r>
          <a:r>
            <a:rPr lang="en-US" cap="none" sz="1200" b="1" i="0" u="none" baseline="0">
              <a:solidFill>
                <a:srgbClr val="993300"/>
              </a:solidFill>
              <a:latin typeface="Verdana"/>
              <a:ea typeface="Verdana"/>
              <a:cs typeface="Verdana"/>
            </a:rPr>
            <a:t> di</a:t>
          </a:r>
          <a:r>
            <a:rPr lang="en-US" cap="none" sz="1100" b="1" i="0" u="none" baseline="0">
              <a:solidFill>
                <a:srgbClr val="993300"/>
              </a:solidFill>
              <a:latin typeface="Verdana"/>
              <a:ea typeface="Verdana"/>
              <a:cs typeface="Verdana"/>
            </a:rPr>
            <a:t>sponibles en los complementos de Excel©.</a:t>
          </a:r>
          <a:r>
            <a:rPr lang="en-US" cap="none" sz="1100" b="0" i="0" u="none" baseline="0">
              <a:latin typeface="Verdana"/>
              <a:ea typeface="Verdana"/>
              <a:cs typeface="Verdana"/>
            </a:rPr>
            <a:t>
</a:t>
          </a:r>
          <a:r>
            <a:rPr lang="en-US" cap="none" sz="1100" b="1" i="0" u="none" baseline="0">
              <a:solidFill>
                <a:srgbClr val="993300"/>
              </a:solidFill>
              <a:latin typeface="Verdana"/>
              <a:ea typeface="Verdana"/>
              <a:cs typeface="Verdana"/>
            </a:rPr>
            <a:t>Si no tienes dichos complementos instalados, es posible que algunas hojas del libro no calculen.
</a:t>
          </a:r>
          <a:r>
            <a:rPr lang="en-US" cap="none" sz="1100" b="1" i="0" u="none" baseline="0">
              <a:latin typeface="Verdana"/>
              <a:ea typeface="Verdana"/>
              <a:cs typeface="Verdana"/>
            </a:rPr>
            <a:t>Instala los complementos fácil y rápidamente:
</a:t>
          </a:r>
          <a:r>
            <a:rPr lang="en-US" cap="none" sz="900" b="1" i="0" u="none" baseline="0">
              <a:solidFill>
                <a:srgbClr val="800000"/>
              </a:solidFill>
              <a:latin typeface="Verdana"/>
              <a:ea typeface="Verdana"/>
              <a:cs typeface="Verdana"/>
            </a:rPr>
            <a:t>•</a:t>
          </a:r>
          <a:r>
            <a:rPr lang="en-US" cap="none" sz="1000" b="1" i="0" u="none" baseline="0">
              <a:solidFill>
                <a:srgbClr val="800000"/>
              </a:solidFill>
              <a:latin typeface="Verdana"/>
              <a:ea typeface="Verdana"/>
              <a:cs typeface="Verdana"/>
            </a:rPr>
            <a:t>EXCEL</a:t>
          </a:r>
          <a:r>
            <a:rPr lang="en-US" cap="none" sz="1000" b="1" i="0" u="none" baseline="0">
              <a:solidFill>
                <a:srgbClr val="800000"/>
              </a:solidFill>
              <a:latin typeface="Arial"/>
              <a:ea typeface="Arial"/>
              <a:cs typeface="Arial"/>
            </a:rPr>
            <a:t>©</a:t>
          </a:r>
          <a:r>
            <a:rPr lang="en-US" cap="none" sz="1000" b="1" i="0" u="none" baseline="0">
              <a:solidFill>
                <a:srgbClr val="800000"/>
              </a:solidFill>
              <a:latin typeface="Verdana"/>
              <a:ea typeface="Verdana"/>
              <a:cs typeface="Verdana"/>
            </a:rPr>
            <a:t> 2007:</a:t>
          </a:r>
          <a:r>
            <a:rPr lang="en-US" cap="none" sz="1100" b="1" i="0" u="none" baseline="0">
              <a:latin typeface="Verdana"/>
              <a:ea typeface="Verdana"/>
              <a:cs typeface="Verdana"/>
            </a:rPr>
            <a:t>
</a:t>
          </a:r>
          <a:r>
            <a:rPr lang="en-US" cap="none" sz="800" b="0" i="0" u="none" baseline="0">
              <a:latin typeface="Verdana"/>
              <a:ea typeface="Verdana"/>
              <a:cs typeface="Verdana"/>
            </a:rPr>
            <a:t>1º Clic en el botón “Microsoft Office” (icono redondo en la parte superior izquierda). 
2º Clic en “Opciones de Excel” (abajo). 
3º Clic “Complementos” 
4º En el cuadro “administrar” seleccionar “Complementos Excel” y clic en “Ir”. 
5º En el cuadro “Complementos disponibles”, activa la casilla de verificación que aparece junto a "Herramientas para el análisis" (mejor las dos opciones) y haz clic en Aceptar.… En 2 minutos tendrás un montón de nuevas funciones a tu disposición. </a:t>
          </a:r>
          <a:r>
            <a:rPr lang="en-US" cap="none" sz="1000" b="1" i="0" u="none" baseline="0">
              <a:latin typeface="Verdana"/>
              <a:ea typeface="Verdana"/>
              <a:cs typeface="Verdana"/>
            </a:rPr>
            <a:t>
</a:t>
          </a:r>
          <a:r>
            <a:rPr lang="en-US" cap="none" sz="1000" b="1" i="0" u="none" baseline="0">
              <a:solidFill>
                <a:srgbClr val="800000"/>
              </a:solidFill>
              <a:latin typeface="Verdana"/>
              <a:ea typeface="Verdana"/>
              <a:cs typeface="Verdana"/>
            </a:rPr>
            <a:t>•EXCEL</a:t>
          </a:r>
          <a:r>
            <a:rPr lang="en-US" cap="none" sz="1000" b="1" i="0" u="none" baseline="0">
              <a:solidFill>
                <a:srgbClr val="800000"/>
              </a:solidFill>
              <a:latin typeface="Arial"/>
              <a:ea typeface="Arial"/>
              <a:cs typeface="Arial"/>
            </a:rPr>
            <a:t>©</a:t>
          </a:r>
          <a:r>
            <a:rPr lang="en-US" cap="none" sz="1000" b="1" i="0" u="none" baseline="0">
              <a:solidFill>
                <a:srgbClr val="800000"/>
              </a:solidFill>
              <a:latin typeface="Verdana"/>
              <a:ea typeface="Verdana"/>
              <a:cs typeface="Verdana"/>
            </a:rPr>
            <a:t> 2003:</a:t>
          </a:r>
          <a:r>
            <a:rPr lang="en-US" cap="none" sz="1000" b="1" i="0" u="none" baseline="0">
              <a:solidFill>
                <a:srgbClr val="993300"/>
              </a:solidFill>
              <a:latin typeface="Verdana"/>
              <a:ea typeface="Verdana"/>
              <a:cs typeface="Verdana"/>
            </a:rPr>
            <a:t>
</a:t>
          </a:r>
          <a:r>
            <a:rPr lang="en-US" cap="none" sz="800" b="0" i="0" u="none" baseline="0">
              <a:latin typeface="Verdana"/>
              <a:ea typeface="Verdana"/>
              <a:cs typeface="Verdana"/>
            </a:rPr>
            <a:t>1º En el menú Herramientas, haz clic en Complementos. 
2º En el cuadro “Complementos disponibles”, activa la casilla de verificación que aparece junto a "Herramientas para el análisis" y haz clic en Aceptar. 
3º Sigue el proceso de instalación (en 2 minutos tendrás un montón de nuevas funciones a tu disposición).</a:t>
          </a:r>
          <a:r>
            <a:rPr lang="en-US" cap="none" sz="1000" b="1" i="0" u="none" baseline="0">
              <a:solidFill>
                <a:srgbClr val="993300"/>
              </a:solidFill>
              <a:latin typeface="Verdana"/>
              <a:ea typeface="Verdana"/>
              <a:cs typeface="Verdana"/>
            </a:rPr>
            <a:t>
</a:t>
          </a:r>
          <a:r>
            <a:rPr lang="en-US" cap="none" sz="1000" b="0" i="0" u="none" baseline="0">
              <a:latin typeface="Verdana"/>
              <a:ea typeface="Verdana"/>
              <a:cs typeface="Verdana"/>
            </a:rPr>
            <a:t>
</a:t>
          </a:r>
          <a:r>
            <a:rPr lang="en-US" cap="none" sz="1000" b="1" i="0" u="none" baseline="0">
              <a:latin typeface="Verdana"/>
              <a:ea typeface="Verdana"/>
              <a:cs typeface="Verdana"/>
            </a:rPr>
            <a:t>Si tienes alguna dificultad, por favor, ponte en contacto con nosotros y te ayudaremos.</a:t>
          </a:r>
          <a:r>
            <a:rPr lang="en-US" cap="none" sz="1000" b="0" i="0" u="none" baseline="0">
              <a:latin typeface="Verdana"/>
              <a:ea typeface="Verdana"/>
              <a:cs typeface="Verdana"/>
            </a:rPr>
            <a:t>
</a:t>
          </a:r>
          <a:r>
            <a:rPr lang="en-US" cap="none" sz="1000" b="1" i="0" u="none" baseline="0">
              <a:solidFill>
                <a:srgbClr val="993300"/>
              </a:solidFill>
              <a:latin typeface="Verdana"/>
              <a:ea typeface="Verdana"/>
              <a:cs typeface="Verdana"/>
            </a:rPr>
            <a:t>
</a:t>
          </a:r>
        </a:p>
      </xdr:txBody>
    </xdr:sp>
    <xdr:clientData/>
  </xdr:oneCellAnchor>
  <xdr:oneCellAnchor>
    <xdr:from>
      <xdr:col>13</xdr:col>
      <xdr:colOff>47625</xdr:colOff>
      <xdr:row>121</xdr:row>
      <xdr:rowOff>152400</xdr:rowOff>
    </xdr:from>
    <xdr:ext cx="952500" cy="219075"/>
    <xdr:sp>
      <xdr:nvSpPr>
        <xdr:cNvPr id="3" name="AutoShape 148">
          <a:hlinkClick r:id="rId2"/>
        </xdr:cNvPr>
        <xdr:cNvSpPr>
          <a:spLocks/>
        </xdr:cNvSpPr>
      </xdr:nvSpPr>
      <xdr:spPr>
        <a:xfrm rot="16200000">
          <a:off x="7458075" y="21059775"/>
          <a:ext cx="952500" cy="219075"/>
        </a:xfrm>
        <a:prstGeom prst="homePlate">
          <a:avLst>
            <a:gd name="adj" fmla="val 50000"/>
          </a:avLst>
        </a:prstGeom>
        <a:solidFill>
          <a:srgbClr val="CCFFCC"/>
        </a:solidFill>
        <a:ln w="9525" cmpd="sng">
          <a:noFill/>
        </a:ln>
      </xdr:spPr>
      <xdr:txBody>
        <a:bodyPr vertOverflow="clip" wrap="square" anchor="ctr"/>
        <a:p>
          <a:pPr algn="ctr">
            <a:defRPr/>
          </a:pPr>
          <a:r>
            <a:rPr lang="en-US" cap="none" sz="1100" b="1" i="0" u="none" baseline="0">
              <a:solidFill>
                <a:srgbClr val="FF0000"/>
              </a:solidFill>
            </a:rPr>
            <a:t>volver inicio </a:t>
          </a:r>
        </a:p>
      </xdr:txBody>
    </xdr:sp>
    <xdr:clientData/>
  </xdr:oneCellAnchor>
  <xdr:oneCellAnchor>
    <xdr:from>
      <xdr:col>3</xdr:col>
      <xdr:colOff>0</xdr:colOff>
      <xdr:row>262</xdr:row>
      <xdr:rowOff>0</xdr:rowOff>
    </xdr:from>
    <xdr:ext cx="8210550" cy="1371600"/>
    <xdr:sp>
      <xdr:nvSpPr>
        <xdr:cNvPr id="4" name="TextBox 151"/>
        <xdr:cNvSpPr txBox="1">
          <a:spLocks noChangeArrowheads="1"/>
        </xdr:cNvSpPr>
      </xdr:nvSpPr>
      <xdr:spPr>
        <a:xfrm>
          <a:off x="400050" y="43900725"/>
          <a:ext cx="8210550" cy="1371600"/>
        </a:xfrm>
        <a:prstGeom prst="rect">
          <a:avLst/>
        </a:prstGeom>
        <a:solidFill>
          <a:srgbClr val="FFFFFF"/>
        </a:solidFill>
        <a:ln w="9525" cmpd="sng">
          <a:solidFill>
            <a:srgbClr val="C0C0C0"/>
          </a:solidFill>
          <a:headEnd type="none"/>
          <a:tailEnd type="none"/>
        </a:ln>
      </xdr:spPr>
      <xdr:txBody>
        <a:bodyPr vertOverflow="clip" wrap="square" lIns="180000" tIns="82800" rIns="90000" bIns="46800"/>
        <a:p>
          <a:pPr algn="l">
            <a:defRPr/>
          </a:pPr>
          <a:r>
            <a:rPr lang="en-US" cap="none" sz="1200" b="1" i="0" u="none" baseline="0">
              <a:latin typeface="Verdana"/>
              <a:ea typeface="Verdana"/>
              <a:cs typeface="Verdana"/>
            </a:rPr>
            <a:t>Esta hoja calcula el salario neto mensual pero </a:t>
          </a:r>
          <a:r>
            <a:rPr lang="en-US" cap="none" sz="1200" b="1" i="0" u="sng" baseline="0">
              <a:latin typeface="Verdana"/>
              <a:ea typeface="Verdana"/>
              <a:cs typeface="Verdana"/>
            </a:rPr>
            <a:t>es posible que no sea totalmente correcto.</a:t>
          </a:r>
          <a:r>
            <a:rPr lang="en-US" cap="none" sz="1200" b="1" i="0" u="sng" baseline="0">
              <a:solidFill>
                <a:srgbClr val="993300"/>
              </a:solidFill>
              <a:latin typeface="Verdana"/>
              <a:ea typeface="Verdana"/>
              <a:cs typeface="Verdana"/>
            </a:rPr>
            <a:t>
</a:t>
          </a:r>
          <a:r>
            <a:rPr lang="en-US" cap="none" sz="1100" b="0" i="0" u="none" baseline="0">
              <a:latin typeface="Verdana"/>
              <a:ea typeface="Verdana"/>
              <a:cs typeface="Verdana"/>
            </a:rPr>
            <a:t>A efectos de simplificar al máximo el cálculo, partimos de unos supuestos que pueden no ser exactos.</a:t>
          </a:r>
          <a:r>
            <a:rPr lang="en-US" cap="none" sz="800" b="1" i="0" u="sng" baseline="0">
              <a:solidFill>
                <a:srgbClr val="993300"/>
              </a:solidFill>
              <a:latin typeface="Verdana"/>
              <a:ea typeface="Verdana"/>
              <a:cs typeface="Verdana"/>
            </a:rPr>
            <a:t>
</a:t>
          </a:r>
          <a:r>
            <a:rPr lang="en-US" cap="none" sz="1100" b="0" i="0" u="none" baseline="0">
              <a:latin typeface="Verdana"/>
              <a:ea typeface="Verdana"/>
              <a:cs typeface="Verdana"/>
            </a:rPr>
            <a:t>Ten en cuenta que para calcular el salario neto con precisión, entre otras cosas, es preciso calcular las bases de cotización y esas bases se fundamentan en unos topes mínimos y máximos que varían con frecuencia.</a:t>
          </a:r>
          <a:r>
            <a:rPr lang="en-US" cap="none" sz="1000" b="0" i="0" u="none" baseline="0">
              <a:latin typeface="Verdana"/>
              <a:ea typeface="Verdana"/>
              <a:cs typeface="Verdana"/>
            </a:rPr>
            <a:t>
Toma, por tanto, dicho importe como una referencia que puede no ser exacta.</a:t>
          </a:r>
          <a:r>
            <a:rPr lang="en-US" cap="none" sz="1000" b="0" i="0" u="none" baseline="0">
              <a:latin typeface="Arial"/>
              <a:ea typeface="Arial"/>
              <a:cs typeface="Arial"/>
            </a:rPr>
            <a:t>
</a:t>
          </a:r>
          <a:r>
            <a:rPr lang="en-US" cap="none" sz="1000" b="0" i="0" u="none" baseline="0">
              <a:latin typeface="Arial"/>
              <a:ea typeface="Arial"/>
              <a:cs typeface="Arial"/>
            </a:rPr>
            <a:t>
</a:t>
          </a:r>
          <a:r>
            <a:rPr lang="en-US" cap="none" sz="1000" b="1" i="0" u="none" baseline="0">
              <a:solidFill>
                <a:srgbClr val="993300"/>
              </a:solidFill>
              <a:latin typeface="Arial"/>
              <a:ea typeface="Arial"/>
              <a:cs typeface="Arial"/>
            </a:rPr>
            <a:t>
</a:t>
          </a:r>
        </a:p>
      </xdr:txBody>
    </xdr:sp>
    <xdr:clientData/>
  </xdr:oneCellAnchor>
  <xdr:oneCellAnchor>
    <xdr:from>
      <xdr:col>3</xdr:col>
      <xdr:colOff>9525</xdr:colOff>
      <xdr:row>259</xdr:row>
      <xdr:rowOff>66675</xdr:rowOff>
    </xdr:from>
    <xdr:ext cx="1428750" cy="200025"/>
    <xdr:sp>
      <xdr:nvSpPr>
        <xdr:cNvPr id="5" name="AutoShape 157">
          <a:hlinkClick r:id="rId3"/>
        </xdr:cNvPr>
        <xdr:cNvSpPr>
          <a:spLocks/>
        </xdr:cNvSpPr>
      </xdr:nvSpPr>
      <xdr:spPr>
        <a:xfrm rot="16200000">
          <a:off x="409575" y="43319700"/>
          <a:ext cx="1428750" cy="200025"/>
        </a:xfrm>
        <a:prstGeom prst="homePlate">
          <a:avLst>
            <a:gd name="adj" fmla="val 50000"/>
          </a:avLst>
        </a:prstGeom>
        <a:solidFill>
          <a:srgbClr val="CCFFCC"/>
        </a:solidFill>
        <a:ln w="9525" cmpd="sng">
          <a:noFill/>
        </a:ln>
      </xdr:spPr>
      <xdr:txBody>
        <a:bodyPr vertOverflow="clip" wrap="square" anchor="ctr"/>
        <a:p>
          <a:pPr algn="ctr">
            <a:defRPr/>
          </a:pPr>
          <a:r>
            <a:rPr lang="en-US" cap="none" sz="1000" b="0" i="0" u="none" baseline="0">
              <a:solidFill>
                <a:srgbClr val="000000"/>
              </a:solidFill>
            </a:rPr>
            <a:t>volver salario </a:t>
          </a:r>
          <a:r>
            <a:rPr lang="en-US" cap="none" sz="1000" b="1" i="0" u="none" baseline="0">
              <a:solidFill>
                <a:srgbClr val="000000"/>
              </a:solidFill>
            </a:rPr>
            <a:t>mensual</a:t>
          </a:r>
          <a:r>
            <a:rPr lang="en-US" cap="none" sz="1000" b="0" i="0" u="none" baseline="0">
              <a:solidFill>
                <a:srgbClr val="000000"/>
              </a:solidFill>
            </a:rPr>
            <a:t> </a:t>
          </a:r>
        </a:p>
      </xdr:txBody>
    </xdr:sp>
    <xdr:clientData/>
  </xdr:oneCellAnchor>
  <xdr:oneCellAnchor>
    <xdr:from>
      <xdr:col>5</xdr:col>
      <xdr:colOff>285750</xdr:colOff>
      <xdr:row>259</xdr:row>
      <xdr:rowOff>66675</xdr:rowOff>
    </xdr:from>
    <xdr:ext cx="1714500" cy="200025"/>
    <xdr:sp>
      <xdr:nvSpPr>
        <xdr:cNvPr id="6" name="AutoShape 158">
          <a:hlinkClick r:id="rId4"/>
        </xdr:cNvPr>
        <xdr:cNvSpPr>
          <a:spLocks/>
        </xdr:cNvSpPr>
      </xdr:nvSpPr>
      <xdr:spPr>
        <a:xfrm rot="16200000">
          <a:off x="1866900" y="43319700"/>
          <a:ext cx="1714500" cy="200025"/>
        </a:xfrm>
        <a:prstGeom prst="homePlate">
          <a:avLst>
            <a:gd name="adj" fmla="val 50000"/>
          </a:avLst>
        </a:prstGeom>
        <a:solidFill>
          <a:srgbClr val="CCFFCC"/>
        </a:solidFill>
        <a:ln w="9525" cmpd="sng">
          <a:noFill/>
        </a:ln>
      </xdr:spPr>
      <xdr:txBody>
        <a:bodyPr vertOverflow="clip" wrap="square" anchor="ctr"/>
        <a:p>
          <a:pPr algn="ctr">
            <a:defRPr/>
          </a:pPr>
          <a:r>
            <a:rPr lang="en-US" cap="none" sz="1000" b="0" i="0" u="none" baseline="0">
              <a:solidFill>
                <a:srgbClr val="993300"/>
              </a:solidFill>
            </a:rPr>
            <a:t>volver salario </a:t>
          </a:r>
          <a:r>
            <a:rPr lang="en-US" cap="none" sz="1000" b="1" i="0" u="none" baseline="0">
              <a:solidFill>
                <a:srgbClr val="993300"/>
              </a:solidFill>
            </a:rPr>
            <a:t>proporcional </a:t>
          </a:r>
        </a:p>
      </xdr:txBody>
    </xdr:sp>
    <xdr:clientData/>
  </xdr:oneCellAnchor>
  <xdr:oneCellAnchor>
    <xdr:from>
      <xdr:col>3</xdr:col>
      <xdr:colOff>0</xdr:colOff>
      <xdr:row>347</xdr:row>
      <xdr:rowOff>9525</xdr:rowOff>
    </xdr:from>
    <xdr:ext cx="8210550" cy="3724275"/>
    <xdr:sp>
      <xdr:nvSpPr>
        <xdr:cNvPr id="7" name="TextBox 159"/>
        <xdr:cNvSpPr txBox="1">
          <a:spLocks noChangeArrowheads="1"/>
        </xdr:cNvSpPr>
      </xdr:nvSpPr>
      <xdr:spPr>
        <a:xfrm>
          <a:off x="400050" y="57835800"/>
          <a:ext cx="8210550" cy="3724275"/>
        </a:xfrm>
        <a:prstGeom prst="rect">
          <a:avLst/>
        </a:prstGeom>
        <a:solidFill>
          <a:srgbClr val="FFFFFF"/>
        </a:solidFill>
        <a:ln w="9525" cmpd="sng">
          <a:solidFill>
            <a:srgbClr val="C0C0C0"/>
          </a:solidFill>
          <a:headEnd type="none"/>
          <a:tailEnd type="none"/>
        </a:ln>
      </xdr:spPr>
      <xdr:txBody>
        <a:bodyPr vertOverflow="clip" wrap="square" lIns="180000" tIns="82800" rIns="90000" bIns="46800"/>
        <a:p>
          <a:pPr algn="l">
            <a:defRPr/>
          </a:pPr>
          <a:r>
            <a:rPr lang="en-US" cap="none" sz="1000" b="0" i="0" u="none" baseline="0">
              <a:latin typeface="Verdana"/>
              <a:ea typeface="Verdana"/>
              <a:cs typeface="Verdana"/>
            </a:rPr>
            <a:t>
</a:t>
          </a:r>
          <a:r>
            <a:rPr lang="en-US" cap="none" sz="1400" b="1" i="0" u="none" baseline="0">
              <a:solidFill>
                <a:srgbClr val="993300"/>
              </a:solidFill>
              <a:latin typeface="Verdana"/>
              <a:ea typeface="Verdana"/>
              <a:cs typeface="Verdana"/>
            </a:rPr>
            <a:t>Recibo de Salario - </a:t>
          </a:r>
          <a:r>
            <a:rPr lang="en-US" cap="none" sz="1400" b="0" i="0" u="none" baseline="0">
              <a:solidFill>
                <a:srgbClr val="993300"/>
              </a:solidFill>
              <a:latin typeface="Verdana"/>
              <a:ea typeface="Verdana"/>
              <a:cs typeface="Verdana"/>
            </a:rPr>
            <a:t>cálculo y confección </a:t>
          </a:r>
          <a:r>
            <a:rPr lang="en-US" cap="none" sz="1400" b="1" i="1" u="none" baseline="0">
              <a:solidFill>
                <a:srgbClr val="993300"/>
              </a:solidFill>
              <a:latin typeface="Verdana"/>
              <a:ea typeface="Verdana"/>
              <a:cs typeface="Verdana"/>
            </a:rPr>
            <a:t>fácil</a:t>
          </a:r>
          <a:r>
            <a:rPr lang="en-US" cap="none" sz="1200" b="1" i="0" u="none" baseline="0">
              <a:solidFill>
                <a:srgbClr val="008000"/>
              </a:solidFill>
              <a:latin typeface="Verdana"/>
              <a:ea typeface="Verdana"/>
              <a:cs typeface="Verdana"/>
            </a:rPr>
            <a:t>
</a:t>
          </a:r>
          <a:r>
            <a:rPr lang="en-US" cap="none" sz="1100" b="1" i="0" u="none" baseline="0">
              <a:latin typeface="Verdana"/>
              <a:ea typeface="Verdana"/>
              <a:cs typeface="Verdana"/>
            </a:rPr>
            <a:t>Cálculo, paso a paso, de salarios, vacaciones, pagas extraordinarias 
y otras retribuciones y, además, incluye:</a:t>
          </a:r>
          <a:r>
            <a:rPr lang="en-US" cap="none" sz="1000" b="0" i="0" u="none" baseline="0">
              <a:latin typeface="Verdana"/>
              <a:ea typeface="Verdana"/>
              <a:cs typeface="Verdana"/>
            </a:rPr>
            <a:t>
-</a:t>
          </a:r>
          <a:r>
            <a:rPr lang="en-US" cap="none" sz="1100" b="0" i="0" u="none" baseline="0">
              <a:latin typeface="Verdana"/>
              <a:ea typeface="Verdana"/>
              <a:cs typeface="Verdana"/>
            </a:rPr>
            <a:t> Explicación detallada de todos los conceptos que incluye una hoja de salarios,
  sus formas de cálculo y ejemplos.
- Tres plantillas para que elabores tu propia hoja de salarios como más te guste.</a:t>
          </a:r>
          <a:r>
            <a:rPr lang="en-US" cap="none" sz="800" b="0" i="0" u="none" baseline="0">
              <a:latin typeface="Verdana"/>
              <a:ea typeface="Verdana"/>
              <a:cs typeface="Verdana"/>
            </a:rPr>
            <a:t>
</a:t>
          </a:r>
          <a:r>
            <a:rPr lang="en-US" cap="none" sz="1100" b="0" i="0" u="none" baseline="0">
              <a:latin typeface="Verdana"/>
              <a:ea typeface="Verdana"/>
              <a:cs typeface="Verdana"/>
            </a:rPr>
            <a:t>
</a:t>
          </a:r>
          <a:r>
            <a:rPr lang="en-US" cap="none" sz="1100" b="0" i="0" u="none" baseline="0">
              <a:solidFill>
                <a:srgbClr val="993300"/>
              </a:solidFill>
              <a:latin typeface="Verdana"/>
              <a:ea typeface="Verdana"/>
              <a:cs typeface="Verdana"/>
            </a:rPr>
            <a:t>Totalmente modificable: puedes copiar, cambiar, usar, poner o quitar todo lo que quieras.</a:t>
          </a:r>
          <a:r>
            <a:rPr lang="en-US" cap="none" sz="1100" b="0" i="0" u="none" baseline="0">
              <a:latin typeface="Verdana"/>
              <a:ea typeface="Verdana"/>
              <a:cs typeface="Verdana"/>
            </a:rPr>
            <a:t>
</a:t>
          </a:r>
          <a:r>
            <a:rPr lang="en-US" cap="none" sz="1000" b="0" i="0" u="none" baseline="0">
              <a:latin typeface="Verdana"/>
              <a:ea typeface="Verdana"/>
              <a:cs typeface="Verdana"/>
            </a:rPr>
            <a:t>
</a:t>
          </a:r>
          <a:r>
            <a:rPr lang="en-US" cap="none" sz="1400" b="1" i="0" u="none" baseline="0">
              <a:solidFill>
                <a:srgbClr val="000080"/>
              </a:solidFill>
              <a:latin typeface="Verdana"/>
              <a:ea typeface="Verdana"/>
              <a:cs typeface="Verdana"/>
            </a:rPr>
            <a:t>Liquidación y finiquito </a:t>
          </a:r>
          <a:r>
            <a:rPr lang="en-US" cap="none" sz="1000" b="1" i="0" u="none" baseline="0">
              <a:solidFill>
                <a:srgbClr val="993300"/>
              </a:solidFill>
              <a:latin typeface="Verdana"/>
              <a:ea typeface="Verdana"/>
              <a:cs typeface="Verdana"/>
            </a:rPr>
            <a:t>
</a:t>
          </a:r>
          <a:r>
            <a:rPr lang="en-US" cap="none" sz="1100" b="1" i="0" u="none" baseline="0">
              <a:solidFill>
                <a:srgbClr val="000000"/>
              </a:solidFill>
              <a:latin typeface="Verdana"/>
              <a:ea typeface="Verdana"/>
              <a:cs typeface="Verdana"/>
            </a:rPr>
            <a:t>Cálculo, paso a paso, de la hoja de liquidación y finiquito
</a:t>
          </a:r>
          <a:r>
            <a:rPr lang="en-US" cap="none" sz="1000" b="1" i="0" u="none" baseline="0">
              <a:solidFill>
                <a:srgbClr val="993300"/>
              </a:solidFill>
              <a:latin typeface="Verdana"/>
              <a:ea typeface="Verdana"/>
              <a:cs typeface="Verdana"/>
            </a:rPr>
            <a:t>-</a:t>
          </a:r>
          <a:r>
            <a:rPr lang="en-US" cap="none" sz="1100" b="0" i="0" u="none" baseline="0">
              <a:solidFill>
                <a:srgbClr val="000000"/>
              </a:solidFill>
              <a:latin typeface="Verdana"/>
              <a:ea typeface="Verdana"/>
              <a:cs typeface="Verdana"/>
            </a:rPr>
            <a:t> Liquidación de los salarios del mes.
- Cálculo de partes proporcionales de pagas y vacaciones.
- Cálculo de las indemnizaciones.
- Elaboración automática de la hoja de liquidación.
</a:t>
          </a:r>
          <a:r>
            <a:rPr lang="en-US" cap="none" sz="1100" b="0" i="0" u="none" baseline="0">
              <a:solidFill>
                <a:srgbClr val="993300"/>
              </a:solidFill>
              <a:latin typeface="Verdana"/>
              <a:ea typeface="Verdana"/>
              <a:cs typeface="Verdana"/>
            </a:rPr>
            <a:t>Totalmente modificable, puedes: copiar, usar, cambiar, poner o quitar todo lo que quieras.</a:t>
          </a:r>
        </a:p>
      </xdr:txBody>
    </xdr:sp>
    <xdr:clientData/>
  </xdr:oneCellAnchor>
  <xdr:oneCellAnchor>
    <xdr:from>
      <xdr:col>3</xdr:col>
      <xdr:colOff>9525</xdr:colOff>
      <xdr:row>344</xdr:row>
      <xdr:rowOff>66675</xdr:rowOff>
    </xdr:from>
    <xdr:ext cx="1428750" cy="200025"/>
    <xdr:sp>
      <xdr:nvSpPr>
        <xdr:cNvPr id="8" name="AutoShape 162">
          <a:hlinkClick r:id="rId5"/>
        </xdr:cNvPr>
        <xdr:cNvSpPr>
          <a:spLocks/>
        </xdr:cNvSpPr>
      </xdr:nvSpPr>
      <xdr:spPr>
        <a:xfrm rot="16200000">
          <a:off x="409575" y="57245250"/>
          <a:ext cx="1428750" cy="200025"/>
        </a:xfrm>
        <a:prstGeom prst="homePlate">
          <a:avLst>
            <a:gd name="adj" fmla="val 50000"/>
          </a:avLst>
        </a:prstGeom>
        <a:solidFill>
          <a:srgbClr val="CCFFCC"/>
        </a:solidFill>
        <a:ln w="9525" cmpd="sng">
          <a:noFill/>
        </a:ln>
      </xdr:spPr>
      <xdr:txBody>
        <a:bodyPr vertOverflow="clip" wrap="square" anchor="ctr"/>
        <a:p>
          <a:pPr algn="ctr">
            <a:defRPr/>
          </a:pPr>
          <a:r>
            <a:rPr lang="en-US" cap="none" sz="1000" b="0" i="0" u="none" baseline="0">
              <a:solidFill>
                <a:srgbClr val="000000"/>
              </a:solidFill>
            </a:rPr>
            <a:t>volver </a:t>
          </a:r>
          <a:r>
            <a:rPr lang="en-US" cap="none" sz="1000" b="1" i="0" u="none" baseline="0">
              <a:solidFill>
                <a:srgbClr val="000000"/>
              </a:solidFill>
            </a:rPr>
            <a:t>pagas extra</a:t>
          </a:r>
          <a:r>
            <a:rPr lang="en-US" cap="none" sz="1000" b="0" i="0" u="none" baseline="0">
              <a:solidFill>
                <a:srgbClr val="000000"/>
              </a:solidFill>
            </a:rPr>
            <a:t> </a:t>
          </a:r>
        </a:p>
      </xdr:txBody>
    </xdr:sp>
    <xdr:clientData/>
  </xdr:oneCellAnchor>
  <xdr:oneCellAnchor>
    <xdr:from>
      <xdr:col>5</xdr:col>
      <xdr:colOff>285750</xdr:colOff>
      <xdr:row>344</xdr:row>
      <xdr:rowOff>66675</xdr:rowOff>
    </xdr:from>
    <xdr:ext cx="1466850" cy="200025"/>
    <xdr:sp>
      <xdr:nvSpPr>
        <xdr:cNvPr id="9" name="AutoShape 163">
          <a:hlinkClick r:id="rId6"/>
        </xdr:cNvPr>
        <xdr:cNvSpPr>
          <a:spLocks/>
        </xdr:cNvSpPr>
      </xdr:nvSpPr>
      <xdr:spPr>
        <a:xfrm rot="16200000">
          <a:off x="1866900" y="57245250"/>
          <a:ext cx="1466850" cy="200025"/>
        </a:xfrm>
        <a:prstGeom prst="homePlate">
          <a:avLst>
            <a:gd name="adj" fmla="val 50000"/>
          </a:avLst>
        </a:prstGeom>
        <a:solidFill>
          <a:srgbClr val="CCFFCC"/>
        </a:solidFill>
        <a:ln w="9525" cmpd="sng">
          <a:noFill/>
        </a:ln>
      </xdr:spPr>
      <xdr:txBody>
        <a:bodyPr vertOverflow="clip" wrap="square" anchor="ctr"/>
        <a:p>
          <a:pPr algn="ctr">
            <a:defRPr/>
          </a:pPr>
          <a:r>
            <a:rPr lang="en-US" cap="none" sz="1000" b="0" i="0" u="none" baseline="0">
              <a:solidFill>
                <a:srgbClr val="993300"/>
              </a:solidFill>
            </a:rPr>
            <a:t>volver </a:t>
          </a:r>
          <a:r>
            <a:rPr lang="en-US" cap="none" sz="1000" b="1" i="0" u="none" baseline="0">
              <a:solidFill>
                <a:srgbClr val="993300"/>
              </a:solidFill>
            </a:rPr>
            <a:t>vacaciones </a:t>
          </a:r>
        </a:p>
      </xdr:txBody>
    </xdr:sp>
    <xdr:clientData/>
  </xdr:oneCellAnchor>
  <xdr:twoCellAnchor>
    <xdr:from>
      <xdr:col>4</xdr:col>
      <xdr:colOff>28575</xdr:colOff>
      <xdr:row>358</xdr:row>
      <xdr:rowOff>152400</xdr:rowOff>
    </xdr:from>
    <xdr:to>
      <xdr:col>13</xdr:col>
      <xdr:colOff>666750</xdr:colOff>
      <xdr:row>358</xdr:row>
      <xdr:rowOff>152400</xdr:rowOff>
    </xdr:to>
    <xdr:sp>
      <xdr:nvSpPr>
        <xdr:cNvPr id="10" name="Line 166"/>
        <xdr:cNvSpPr>
          <a:spLocks/>
        </xdr:cNvSpPr>
      </xdr:nvSpPr>
      <xdr:spPr>
        <a:xfrm>
          <a:off x="609600" y="59759850"/>
          <a:ext cx="74676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571500</xdr:colOff>
      <xdr:row>0</xdr:row>
      <xdr:rowOff>76200</xdr:rowOff>
    </xdr:from>
    <xdr:ext cx="790575" cy="171450"/>
    <xdr:sp>
      <xdr:nvSpPr>
        <xdr:cNvPr id="11" name="AutoShape 169">
          <a:hlinkClick r:id="rId7"/>
        </xdr:cNvPr>
        <xdr:cNvSpPr>
          <a:spLocks noChangeAspect="1"/>
        </xdr:cNvSpPr>
      </xdr:nvSpPr>
      <xdr:spPr>
        <a:xfrm rot="16200000">
          <a:off x="1152525" y="76200"/>
          <a:ext cx="790575" cy="171450"/>
        </a:xfrm>
        <a:prstGeom prst="homePlate">
          <a:avLst>
            <a:gd name="adj" fmla="val 50000"/>
          </a:avLst>
        </a:prstGeom>
        <a:solidFill>
          <a:srgbClr val="CCFFCC"/>
        </a:solidFill>
        <a:ln w="9525" cmpd="sng">
          <a:noFill/>
        </a:ln>
      </xdr:spPr>
      <xdr:txBody>
        <a:bodyPr vertOverflow="clip" wrap="square" anchor="b"/>
        <a:p>
          <a:pPr algn="l">
            <a:defRPr/>
          </a:pPr>
          <a:r>
            <a:rPr lang="en-US" cap="none" sz="1000" b="0" i="0" u="none" baseline="0">
              <a:solidFill>
                <a:srgbClr val="333333"/>
              </a:solidFill>
              <a:latin typeface="Arial"/>
              <a:ea typeface="Arial"/>
              <a:cs typeface="Arial"/>
            </a:rPr>
            <a:t>ir hoja inicio</a:t>
          </a:r>
        </a:p>
      </xdr:txBody>
    </xdr:sp>
    <xdr:clientData/>
  </xdr:oneCellAnchor>
  <xdr:oneCellAnchor>
    <xdr:from>
      <xdr:col>13</xdr:col>
      <xdr:colOff>314325</xdr:colOff>
      <xdr:row>58</xdr:row>
      <xdr:rowOff>19050</xdr:rowOff>
    </xdr:from>
    <xdr:ext cx="714375" cy="219075"/>
    <xdr:sp>
      <xdr:nvSpPr>
        <xdr:cNvPr id="12" name="AutoShape 170">
          <a:hlinkClick r:id="rId8"/>
        </xdr:cNvPr>
        <xdr:cNvSpPr>
          <a:spLocks/>
        </xdr:cNvSpPr>
      </xdr:nvSpPr>
      <xdr:spPr>
        <a:xfrm rot="16200000">
          <a:off x="7724775" y="9982200"/>
          <a:ext cx="714375" cy="219075"/>
        </a:xfrm>
        <a:prstGeom prst="homePlate">
          <a:avLst>
            <a:gd name="adj" fmla="val 50000"/>
          </a:avLst>
        </a:prstGeom>
        <a:solidFill>
          <a:srgbClr val="CCFFCC"/>
        </a:solidFill>
        <a:ln w="9525" cmpd="sng">
          <a:noFill/>
        </a:ln>
      </xdr:spPr>
      <xdr:txBody>
        <a:bodyPr vertOverflow="clip" wrap="square" anchor="ctr"/>
        <a:p>
          <a:pPr algn="ctr">
            <a:defRPr/>
          </a:pPr>
          <a:r>
            <a:rPr lang="en-US" cap="none" sz="900" b="0" i="0" u="none" baseline="0">
              <a:solidFill>
                <a:srgbClr val="FF0000"/>
              </a:solidFill>
            </a:rPr>
            <a:t>VOLVER </a:t>
          </a:r>
        </a:p>
      </xdr:txBody>
    </xdr:sp>
    <xdr:clientData/>
  </xdr:oneCellAnchor>
  <xdr:oneCellAnchor>
    <xdr:from>
      <xdr:col>5</xdr:col>
      <xdr:colOff>352425</xdr:colOff>
      <xdr:row>0</xdr:row>
      <xdr:rowOff>47625</xdr:rowOff>
    </xdr:from>
    <xdr:ext cx="1466850" cy="200025"/>
    <xdr:sp>
      <xdr:nvSpPr>
        <xdr:cNvPr id="13" name="AutoShape 172">
          <a:hlinkClick r:id="rId9"/>
        </xdr:cNvPr>
        <xdr:cNvSpPr>
          <a:spLocks noChangeAspect="1"/>
        </xdr:cNvSpPr>
      </xdr:nvSpPr>
      <xdr:spPr>
        <a:xfrm rot="16200000">
          <a:off x="1933575" y="47625"/>
          <a:ext cx="1466850" cy="200025"/>
        </a:xfrm>
        <a:prstGeom prst="homePlate">
          <a:avLst>
            <a:gd name="adj" fmla="val 50000"/>
          </a:avLst>
        </a:prstGeom>
        <a:solidFill>
          <a:srgbClr val="CCFFCC"/>
        </a:solidFill>
        <a:ln w="9525" cmpd="sng">
          <a:noFill/>
        </a:ln>
      </xdr:spPr>
      <xdr:txBody>
        <a:bodyPr vertOverflow="clip" wrap="square" anchor="b"/>
        <a:p>
          <a:pPr algn="l">
            <a:defRPr/>
          </a:pPr>
          <a:r>
            <a:rPr lang="en-US" cap="none" sz="1000" b="0" i="0" u="none" baseline="0">
              <a:solidFill>
                <a:srgbClr val="FF0000"/>
              </a:solidFill>
              <a:latin typeface="Arial"/>
              <a:ea typeface="Arial"/>
              <a:cs typeface="Arial"/>
            </a:rPr>
            <a:t>productos recomendados</a:t>
          </a:r>
        </a:p>
      </xdr:txBody>
    </xdr:sp>
    <xdr:clientData/>
  </xdr:oneCellAnchor>
  <xdr:oneCellAnchor>
    <xdr:from>
      <xdr:col>7</xdr:col>
      <xdr:colOff>66675</xdr:colOff>
      <xdr:row>58</xdr:row>
      <xdr:rowOff>38100</xdr:rowOff>
    </xdr:from>
    <xdr:ext cx="1466850" cy="200025"/>
    <xdr:sp>
      <xdr:nvSpPr>
        <xdr:cNvPr id="14" name="AutoShape 173">
          <a:hlinkClick r:id="rId10"/>
        </xdr:cNvPr>
        <xdr:cNvSpPr>
          <a:spLocks noChangeAspect="1"/>
        </xdr:cNvSpPr>
      </xdr:nvSpPr>
      <xdr:spPr>
        <a:xfrm rot="16200000">
          <a:off x="3429000" y="10001250"/>
          <a:ext cx="1466850" cy="200025"/>
        </a:xfrm>
        <a:prstGeom prst="homePlate">
          <a:avLst>
            <a:gd name="adj" fmla="val 50000"/>
          </a:avLst>
        </a:prstGeom>
        <a:solidFill>
          <a:srgbClr val="CCFFCC"/>
        </a:solidFill>
        <a:ln w="9525" cmpd="sng">
          <a:solidFill>
            <a:srgbClr val="C0C0C0"/>
          </a:solidFill>
          <a:headEnd type="none"/>
          <a:tailEnd type="none"/>
        </a:ln>
      </xdr:spPr>
      <xdr:txBody>
        <a:bodyPr vertOverflow="clip" wrap="square" anchor="b"/>
        <a:p>
          <a:pPr algn="l">
            <a:defRPr/>
          </a:pPr>
          <a:r>
            <a:rPr lang="en-US" cap="none" sz="1000" b="0" i="0" u="none" baseline="0">
              <a:solidFill>
                <a:srgbClr val="FF0000"/>
              </a:solidFill>
              <a:latin typeface="Arial"/>
              <a:ea typeface="Arial"/>
              <a:cs typeface="Arial"/>
            </a:rPr>
            <a:t>productos recomendados</a:t>
          </a:r>
        </a:p>
      </xdr:txBody>
    </xdr:sp>
    <xdr:clientData/>
  </xdr:oneCellAnchor>
  <xdr:oneCellAnchor>
    <xdr:from>
      <xdr:col>13</xdr:col>
      <xdr:colOff>476250</xdr:colOff>
      <xdr:row>371</xdr:row>
      <xdr:rowOff>85725</xdr:rowOff>
    </xdr:from>
    <xdr:ext cx="714375" cy="219075"/>
    <xdr:sp>
      <xdr:nvSpPr>
        <xdr:cNvPr id="15" name="AutoShape 174">
          <a:hlinkClick r:id="rId11"/>
        </xdr:cNvPr>
        <xdr:cNvSpPr>
          <a:spLocks/>
        </xdr:cNvSpPr>
      </xdr:nvSpPr>
      <xdr:spPr>
        <a:xfrm rot="16200000">
          <a:off x="7886700" y="61798200"/>
          <a:ext cx="714375" cy="219075"/>
        </a:xfrm>
        <a:prstGeom prst="homePlate">
          <a:avLst>
            <a:gd name="adj" fmla="val 50000"/>
          </a:avLst>
        </a:prstGeom>
        <a:solidFill>
          <a:srgbClr val="CCFFCC"/>
        </a:solidFill>
        <a:ln w="9525" cmpd="sng">
          <a:noFill/>
        </a:ln>
      </xdr:spPr>
      <xdr:txBody>
        <a:bodyPr vertOverflow="clip" wrap="square" anchor="ctr"/>
        <a:p>
          <a:pPr algn="ctr">
            <a:defRPr/>
          </a:pPr>
          <a:r>
            <a:rPr lang="en-US" cap="none" sz="900" b="1" i="0" u="none" baseline="0">
              <a:solidFill>
                <a:srgbClr val="FF0000"/>
              </a:solidFill>
            </a:rPr>
            <a:t>VOLVER </a:t>
          </a:r>
        </a:p>
      </xdr:txBody>
    </xdr:sp>
    <xdr:clientData/>
  </xdr:oneCellAnchor>
</xdr:wsDr>
</file>

<file path=xl/tables/table1.xml><?xml version="1.0" encoding="utf-8"?>
<table xmlns="http://schemas.openxmlformats.org/spreadsheetml/2006/main" id="1" name="Lista1" displayName="Lista1" ref="K558:K560" totalsRowShown="0">
  <autoFilter ref="K558:K560"/>
  <tableColumns count="1">
    <tableColumn id="1" name="SINO"/>
  </tableColumns>
  <tableStyleInfo showFirstColumn="0" showLastColumn="0" showRowStripes="1" showColumnStripes="0"/>
</table>
</file>

<file path=xl/tables/table2.xml><?xml version="1.0" encoding="utf-8"?>
<table xmlns="http://schemas.openxmlformats.org/spreadsheetml/2006/main" id="2" name="Lista2" displayName="Lista2" ref="K566:K571" totalsRowShown="0">
  <autoFilter ref="K566:K571"/>
  <tableColumns count="1">
    <tableColumn id="1" name="percepción"/>
  </tableColumns>
  <tableStyleInfo showFirstColumn="0" showLastColumn="0" showRowStripes="1" showColumnStripes="0"/>
</table>
</file>

<file path=xl/tables/table3.xml><?xml version="1.0" encoding="utf-8"?>
<table xmlns="http://schemas.openxmlformats.org/spreadsheetml/2006/main" id="3" name="Lista3" displayName="Lista3" ref="K577:K581" totalsRowShown="0">
  <autoFilter ref="K577:K581"/>
  <tableColumns count="1">
    <tableColumn id="1" name="numpaga"/>
  </tableColumns>
  <tableStyleInfo showFirstColumn="0" showLastColumn="0" showRowStripes="1" showColumnStripes="0"/>
</table>
</file>

<file path=xl/tables/table4.xml><?xml version="1.0" encoding="utf-8"?>
<table xmlns="http://schemas.openxmlformats.org/spreadsheetml/2006/main" id="4" name="Lista4" displayName="Lista4" ref="K585:K587" totalsRowShown="0">
  <autoFilter ref="K585:K587"/>
  <tableColumns count="1">
    <tableColumn id="1" name="forma"/>
  </tableColumns>
  <tableStyleInfo showFirstColumn="0" showLastColumn="0" showRowStripes="1" showColumnStripes="0"/>
</table>
</file>

<file path=xl/tables/table5.xml><?xml version="1.0" encoding="utf-8"?>
<table xmlns="http://schemas.openxmlformats.org/spreadsheetml/2006/main" id="5" name="Lista5" displayName="Lista5" ref="K590:K593" totalsRowShown="0">
  <autoFilter ref="K590:K593"/>
  <tableColumns count="1">
    <tableColumn id="1" name="forma2"/>
  </tableColumns>
  <tableStyleInfo showFirstColumn="0" showLastColumn="0" showRowStripes="1" showColumnStripes="0"/>
</table>
</file>

<file path=xl/tables/table6.xml><?xml version="1.0" encoding="utf-8"?>
<table xmlns="http://schemas.openxmlformats.org/spreadsheetml/2006/main" id="6" name="Lista6" displayName="Lista6" ref="H559:H561" totalsRowShown="0">
  <autoFilter ref="H559:H561"/>
  <tableColumns count="1">
    <tableColumn id="1" name="sisi"/>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drawing" Target="../drawings/drawing9.xml" /><Relationship Id="rId8"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1"/>
    <pageSetUpPr fitToPage="1"/>
  </sheetPr>
  <dimension ref="A1:AB395"/>
  <sheetViews>
    <sheetView showGridLines="0" showZeros="0" showOutlineSymbols="0" workbookViewId="0" topLeftCell="B1">
      <selection activeCell="J162" sqref="J162"/>
    </sheetView>
  </sheetViews>
  <sheetFormatPr defaultColWidth="11.421875" defaultRowHeight="12.75"/>
  <cols>
    <col min="1" max="1" width="2.7109375" style="0" hidden="1" customWidth="1"/>
    <col min="2" max="3" width="1.7109375" style="0" customWidth="1"/>
    <col min="4" max="4" width="2.28125" style="0" customWidth="1"/>
    <col min="5" max="5" width="2.8515625" style="0" customWidth="1"/>
    <col min="6" max="6" width="2.7109375" style="0" customWidth="1"/>
    <col min="7" max="7" width="15.00390625" style="0" customWidth="1"/>
    <col min="8" max="8" width="20.7109375" style="0" customWidth="1"/>
    <col min="9" max="9" width="6.00390625" style="0" customWidth="1"/>
    <col min="10" max="10" width="13.7109375" style="0" customWidth="1"/>
    <col min="11" max="11" width="2.28125" style="0" customWidth="1"/>
    <col min="12" max="12" width="14.00390625" style="0" customWidth="1"/>
    <col min="13" max="13" width="12.7109375" style="0" customWidth="1"/>
    <col min="14" max="14" width="2.28125" style="0" customWidth="1"/>
    <col min="15" max="15" width="20.28125" style="0" customWidth="1"/>
    <col min="16" max="16" width="13.7109375" style="0" customWidth="1"/>
    <col min="17" max="17" width="3.7109375" style="0" customWidth="1"/>
    <col min="18" max="19" width="1.7109375" style="0" customWidth="1"/>
    <col min="20" max="20" width="7.7109375" style="0" customWidth="1"/>
    <col min="21" max="21" width="11.140625" style="0" customWidth="1"/>
    <col min="22" max="22" width="6.28125" style="0" customWidth="1"/>
  </cols>
  <sheetData>
    <row r="1" spans="2:28" ht="12" customHeight="1">
      <c r="B1" s="50"/>
      <c r="C1" s="8"/>
      <c r="D1" s="8"/>
      <c r="E1" s="8"/>
      <c r="F1" s="8"/>
      <c r="G1" s="8"/>
      <c r="H1" s="8"/>
      <c r="I1" s="8"/>
      <c r="J1" s="8"/>
      <c r="K1" s="8"/>
      <c r="L1" s="8"/>
      <c r="M1" s="8"/>
      <c r="N1" s="8"/>
      <c r="O1" s="8"/>
      <c r="P1" s="8"/>
      <c r="Q1" s="8"/>
      <c r="R1" s="8"/>
      <c r="S1" s="8"/>
      <c r="T1" s="209"/>
      <c r="Y1" s="50"/>
      <c r="Z1" s="50"/>
      <c r="AA1" s="50"/>
      <c r="AB1" s="50"/>
    </row>
    <row r="2" spans="2:28" ht="18" customHeight="1" thickBot="1">
      <c r="B2" s="50"/>
      <c r="C2" s="186"/>
      <c r="D2" s="187"/>
      <c r="E2" s="187"/>
      <c r="F2" s="187"/>
      <c r="G2" s="187"/>
      <c r="H2" s="187"/>
      <c r="I2" s="187"/>
      <c r="J2" s="187"/>
      <c r="K2" s="187"/>
      <c r="L2" s="187"/>
      <c r="M2" s="187"/>
      <c r="N2" s="187"/>
      <c r="O2" s="187"/>
      <c r="P2" s="187"/>
      <c r="Q2" s="187"/>
      <c r="R2" s="188"/>
      <c r="S2" s="8"/>
      <c r="T2" s="220"/>
      <c r="Y2" s="50"/>
      <c r="Z2" s="50"/>
      <c r="AA2" s="50"/>
      <c r="AB2" s="50"/>
    </row>
    <row r="3" spans="2:28" ht="23.25" customHeight="1" thickBot="1" thickTop="1">
      <c r="B3" s="50"/>
      <c r="C3" s="189"/>
      <c r="D3" s="57"/>
      <c r="E3" s="190"/>
      <c r="F3" s="516" t="s">
        <v>0</v>
      </c>
      <c r="G3" s="517"/>
      <c r="H3" s="517"/>
      <c r="I3" s="517"/>
      <c r="J3" s="517"/>
      <c r="K3" s="517"/>
      <c r="L3" s="517"/>
      <c r="M3" s="517"/>
      <c r="N3" s="517"/>
      <c r="O3" s="517"/>
      <c r="P3" s="517"/>
      <c r="Q3" s="514"/>
      <c r="R3" s="52"/>
      <c r="S3" s="8"/>
      <c r="T3" s="547" t="s">
        <v>132</v>
      </c>
      <c r="U3" s="548"/>
      <c r="V3" s="548"/>
      <c r="W3" s="548"/>
      <c r="X3" s="549"/>
      <c r="Y3" s="50"/>
      <c r="Z3" s="50"/>
      <c r="AA3" s="50"/>
      <c r="AB3" s="50"/>
    </row>
    <row r="4" spans="2:28" ht="9" customHeight="1" thickTop="1">
      <c r="B4" s="50"/>
      <c r="C4" s="189"/>
      <c r="D4" s="57"/>
      <c r="E4" s="57"/>
      <c r="F4" s="57"/>
      <c r="G4" s="57"/>
      <c r="H4" s="57"/>
      <c r="I4" s="57"/>
      <c r="J4" s="57"/>
      <c r="K4" s="57"/>
      <c r="L4" s="57"/>
      <c r="M4" s="57"/>
      <c r="N4" s="57"/>
      <c r="O4" s="57"/>
      <c r="P4" s="57"/>
      <c r="Q4" s="57"/>
      <c r="R4" s="52"/>
      <c r="S4" s="8"/>
      <c r="T4" s="221"/>
      <c r="U4" s="39"/>
      <c r="V4" s="39"/>
      <c r="W4" s="39"/>
      <c r="X4" s="40"/>
      <c r="Y4" s="50"/>
      <c r="Z4" s="50"/>
      <c r="AA4" s="50"/>
      <c r="AB4" s="50"/>
    </row>
    <row r="5" spans="2:28" ht="15" hidden="1">
      <c r="B5" s="50"/>
      <c r="C5" s="207"/>
      <c r="D5" s="9"/>
      <c r="E5" s="218"/>
      <c r="F5" s="218"/>
      <c r="G5" s="218"/>
      <c r="H5" s="218"/>
      <c r="I5" s="218"/>
      <c r="J5" s="218"/>
      <c r="K5" s="218"/>
      <c r="L5" s="218"/>
      <c r="M5" s="218"/>
      <c r="N5" s="218"/>
      <c r="O5" s="218"/>
      <c r="P5" s="218"/>
      <c r="Q5" s="13"/>
      <c r="R5" s="52"/>
      <c r="S5" s="8"/>
      <c r="T5" s="219"/>
      <c r="U5" s="58"/>
      <c r="V5" s="58"/>
      <c r="W5" s="58"/>
      <c r="X5" s="222"/>
      <c r="Y5" s="50"/>
      <c r="Z5" s="50"/>
      <c r="AA5" s="50"/>
      <c r="AB5" s="50"/>
    </row>
    <row r="6" spans="2:28" s="60" customFormat="1" ht="16.5" customHeight="1" hidden="1">
      <c r="B6" s="182"/>
      <c r="C6" s="207"/>
      <c r="D6" s="208"/>
      <c r="E6" s="218"/>
      <c r="F6" s="218"/>
      <c r="G6" s="218"/>
      <c r="H6" s="218"/>
      <c r="I6" s="218"/>
      <c r="J6" s="218"/>
      <c r="K6" s="218"/>
      <c r="L6" s="218"/>
      <c r="M6" s="218"/>
      <c r="N6" s="218"/>
      <c r="O6" s="218"/>
      <c r="P6" s="218"/>
      <c r="Q6" s="59"/>
      <c r="R6" s="191"/>
      <c r="S6" s="51"/>
      <c r="T6" s="223"/>
      <c r="U6" s="224"/>
      <c r="V6" s="224"/>
      <c r="W6" s="224"/>
      <c r="X6" s="225"/>
      <c r="Y6" s="182"/>
      <c r="Z6" s="182"/>
      <c r="AA6" s="182"/>
      <c r="AB6" s="182"/>
    </row>
    <row r="7" spans="2:28" s="17" customFormat="1" ht="9.75" customHeight="1" hidden="1">
      <c r="B7" s="20"/>
      <c r="C7" s="192"/>
      <c r="D7" s="24"/>
      <c r="E7" s="218"/>
      <c r="F7" s="218"/>
      <c r="G7" s="218"/>
      <c r="H7" s="218"/>
      <c r="I7" s="218"/>
      <c r="J7" s="218"/>
      <c r="K7" s="218"/>
      <c r="L7" s="218"/>
      <c r="M7" s="218"/>
      <c r="N7" s="218"/>
      <c r="O7" s="218"/>
      <c r="P7" s="218"/>
      <c r="Q7" s="15"/>
      <c r="R7" s="14"/>
      <c r="S7" s="16"/>
      <c r="T7" s="212"/>
      <c r="U7" s="70"/>
      <c r="V7" s="70"/>
      <c r="W7" s="70"/>
      <c r="X7" s="217"/>
      <c r="Y7" s="20"/>
      <c r="Z7" s="20"/>
      <c r="AA7" s="20"/>
      <c r="AB7" s="20"/>
    </row>
    <row r="8" spans="2:28" s="17" customFormat="1" ht="12" hidden="1">
      <c r="B8" s="20"/>
      <c r="C8" s="192"/>
      <c r="D8" s="24"/>
      <c r="E8" s="218"/>
      <c r="F8" s="218"/>
      <c r="G8" s="218"/>
      <c r="H8" s="218"/>
      <c r="I8" s="218"/>
      <c r="J8" s="218"/>
      <c r="K8" s="218"/>
      <c r="L8" s="218"/>
      <c r="M8" s="218"/>
      <c r="N8" s="218"/>
      <c r="O8" s="218"/>
      <c r="P8" s="218"/>
      <c r="Q8" s="15"/>
      <c r="R8" s="14"/>
      <c r="S8" s="16"/>
      <c r="T8" s="212"/>
      <c r="U8" s="70"/>
      <c r="V8" s="70"/>
      <c r="W8" s="70"/>
      <c r="X8" s="217"/>
      <c r="Y8" s="20"/>
      <c r="Z8" s="20"/>
      <c r="AA8" s="20"/>
      <c r="AB8" s="20"/>
    </row>
    <row r="9" spans="2:28" s="17" customFormat="1" ht="4.5" customHeight="1" hidden="1">
      <c r="B9" s="20"/>
      <c r="C9" s="192"/>
      <c r="D9" s="24"/>
      <c r="E9" s="218"/>
      <c r="F9" s="218"/>
      <c r="G9" s="218"/>
      <c r="H9" s="218"/>
      <c r="I9" s="218"/>
      <c r="J9" s="218"/>
      <c r="K9" s="218"/>
      <c r="L9" s="218"/>
      <c r="M9" s="218"/>
      <c r="N9" s="218"/>
      <c r="O9" s="218"/>
      <c r="P9" s="218"/>
      <c r="Q9" s="15"/>
      <c r="R9" s="14"/>
      <c r="S9" s="16"/>
      <c r="T9" s="212"/>
      <c r="U9" s="70"/>
      <c r="V9" s="70"/>
      <c r="W9" s="70"/>
      <c r="X9" s="217"/>
      <c r="Y9" s="20"/>
      <c r="Z9" s="20"/>
      <c r="AA9" s="20"/>
      <c r="AB9" s="20"/>
    </row>
    <row r="10" spans="2:28" s="17" customFormat="1" ht="12" hidden="1">
      <c r="B10" s="20"/>
      <c r="C10" s="192"/>
      <c r="D10" s="24"/>
      <c r="E10" s="218"/>
      <c r="F10" s="218"/>
      <c r="G10" s="218"/>
      <c r="H10" s="218"/>
      <c r="I10" s="218"/>
      <c r="J10" s="218"/>
      <c r="K10" s="218"/>
      <c r="L10" s="218"/>
      <c r="M10" s="218"/>
      <c r="N10" s="218"/>
      <c r="O10" s="218"/>
      <c r="P10" s="218"/>
      <c r="Q10" s="15"/>
      <c r="R10" s="14"/>
      <c r="S10" s="16"/>
      <c r="T10" s="212"/>
      <c r="U10" s="70"/>
      <c r="V10" s="70"/>
      <c r="W10" s="70"/>
      <c r="X10" s="217"/>
      <c r="Y10" s="20"/>
      <c r="Z10" s="20"/>
      <c r="AA10" s="20"/>
      <c r="AB10" s="20"/>
    </row>
    <row r="11" spans="2:28" s="17" customFormat="1" ht="4.5" customHeight="1" hidden="1">
      <c r="B11" s="20"/>
      <c r="C11" s="192"/>
      <c r="D11" s="24"/>
      <c r="E11" s="218"/>
      <c r="F11" s="218"/>
      <c r="G11" s="218"/>
      <c r="H11" s="218"/>
      <c r="I11" s="218"/>
      <c r="J11" s="218"/>
      <c r="K11" s="218"/>
      <c r="L11" s="218"/>
      <c r="M11" s="218"/>
      <c r="N11" s="218"/>
      <c r="O11" s="218"/>
      <c r="P11" s="218"/>
      <c r="Q11" s="15"/>
      <c r="R11" s="14"/>
      <c r="S11" s="16"/>
      <c r="T11" s="212"/>
      <c r="U11" s="70"/>
      <c r="V11" s="70"/>
      <c r="W11" s="70"/>
      <c r="X11" s="217"/>
      <c r="Y11" s="20"/>
      <c r="Z11" s="20"/>
      <c r="AA11" s="20"/>
      <c r="AB11" s="20"/>
    </row>
    <row r="12" spans="2:28" s="17" customFormat="1" ht="12" hidden="1">
      <c r="B12" s="20"/>
      <c r="C12" s="192"/>
      <c r="D12" s="24"/>
      <c r="E12" s="218"/>
      <c r="F12" s="218"/>
      <c r="G12" s="218"/>
      <c r="H12" s="218"/>
      <c r="I12" s="218"/>
      <c r="J12" s="218"/>
      <c r="K12" s="218"/>
      <c r="L12" s="218"/>
      <c r="M12" s="218"/>
      <c r="N12" s="218"/>
      <c r="O12" s="218"/>
      <c r="P12" s="218"/>
      <c r="Q12" s="15"/>
      <c r="R12" s="14"/>
      <c r="S12" s="16"/>
      <c r="T12" s="210" t="s">
        <v>18</v>
      </c>
      <c r="U12" s="211" t="s">
        <v>35</v>
      </c>
      <c r="V12" s="211" t="s">
        <v>36</v>
      </c>
      <c r="W12" s="70" t="s">
        <v>240</v>
      </c>
      <c r="X12" s="217"/>
      <c r="Y12" s="20"/>
      <c r="Z12" s="20"/>
      <c r="AA12" s="20"/>
      <c r="AB12" s="20"/>
    </row>
    <row r="13" spans="2:28" s="17" customFormat="1" ht="4.5" customHeight="1" hidden="1">
      <c r="B13" s="20"/>
      <c r="C13" s="192"/>
      <c r="D13" s="24"/>
      <c r="E13" s="101"/>
      <c r="F13" s="63"/>
      <c r="G13" s="64"/>
      <c r="H13" s="65"/>
      <c r="I13" s="65"/>
      <c r="J13" s="66"/>
      <c r="K13" s="67"/>
      <c r="L13" s="68"/>
      <c r="M13" s="68"/>
      <c r="N13" s="68"/>
      <c r="O13" s="68"/>
      <c r="P13" s="66"/>
      <c r="Q13" s="15"/>
      <c r="R13" s="14"/>
      <c r="S13" s="16"/>
      <c r="T13" s="212"/>
      <c r="U13" s="70"/>
      <c r="V13" s="70"/>
      <c r="W13" s="70"/>
      <c r="X13" s="217"/>
      <c r="Y13" s="20"/>
      <c r="Z13" s="20"/>
      <c r="AA13" s="20"/>
      <c r="AB13" s="20"/>
    </row>
    <row r="14" spans="2:28" s="17" customFormat="1" ht="12" customHeight="1" hidden="1">
      <c r="B14" s="20"/>
      <c r="C14" s="192"/>
      <c r="D14" s="24"/>
      <c r="E14" s="101"/>
      <c r="F14" s="218" t="s">
        <v>32</v>
      </c>
      <c r="G14" s="218"/>
      <c r="H14" s="218"/>
      <c r="I14" s="218"/>
      <c r="J14" s="218"/>
      <c r="K14" s="218" t="s">
        <v>33</v>
      </c>
      <c r="L14" s="218"/>
      <c r="M14" s="218"/>
      <c r="N14" s="68"/>
      <c r="O14" s="179" t="s">
        <v>34</v>
      </c>
      <c r="P14" s="181">
        <v>31</v>
      </c>
      <c r="Q14" s="15"/>
      <c r="R14" s="14"/>
      <c r="S14" s="16"/>
      <c r="T14" s="213">
        <f>DATEDIF($P$12,$M$14+1,"d")</f>
        <v>1</v>
      </c>
      <c r="U14" s="72">
        <f>DATEDIF(P12,M14+1,"m")</f>
        <v>0</v>
      </c>
      <c r="V14" s="72">
        <f>DATEDIF(P12,M14+1,"y")</f>
        <v>0</v>
      </c>
      <c r="W14" s="214">
        <f>+U14/12</f>
        <v>0</v>
      </c>
      <c r="X14" s="217"/>
      <c r="Y14" s="20"/>
      <c r="Z14" s="20"/>
      <c r="AA14" s="20"/>
      <c r="AB14" s="20"/>
    </row>
    <row r="15" spans="2:28" s="17" customFormat="1" ht="9.75" customHeight="1" hidden="1" thickBot="1">
      <c r="B15" s="20"/>
      <c r="C15" s="192"/>
      <c r="D15" s="24"/>
      <c r="E15" s="101"/>
      <c r="F15" s="63"/>
      <c r="G15" s="64"/>
      <c r="H15" s="65"/>
      <c r="I15" s="65"/>
      <c r="J15" s="87"/>
      <c r="K15" s="67"/>
      <c r="L15" s="68"/>
      <c r="M15" s="68"/>
      <c r="N15" s="68"/>
      <c r="O15" s="68"/>
      <c r="P15" s="71"/>
      <c r="Q15" s="15"/>
      <c r="R15" s="14"/>
      <c r="S15" s="16"/>
      <c r="T15" s="212"/>
      <c r="U15" s="70"/>
      <c r="V15" s="70"/>
      <c r="W15" s="70"/>
      <c r="X15" s="217"/>
      <c r="Y15" s="20"/>
      <c r="Z15" s="20"/>
      <c r="AA15" s="20"/>
      <c r="AB15" s="20"/>
    </row>
    <row r="16" spans="1:28" s="112" customFormat="1" ht="15.75" hidden="1" thickBot="1">
      <c r="A16" s="273" t="s">
        <v>154</v>
      </c>
      <c r="B16" s="183"/>
      <c r="C16" s="192"/>
      <c r="D16" s="160"/>
      <c r="E16" s="159">
        <v>1</v>
      </c>
      <c r="F16" s="607" t="s">
        <v>85</v>
      </c>
      <c r="G16" s="608"/>
      <c r="H16" s="608"/>
      <c r="I16" s="608"/>
      <c r="J16" s="609"/>
      <c r="K16" s="130"/>
      <c r="L16" s="131"/>
      <c r="M16" s="131"/>
      <c r="N16" s="131"/>
      <c r="O16" s="132"/>
      <c r="P16" s="129">
        <f>+P18+P29+P34+P41+P44+P50</f>
        <v>2303</v>
      </c>
      <c r="Q16" s="110"/>
      <c r="R16" s="193"/>
      <c r="S16" s="111"/>
      <c r="T16" s="226"/>
      <c r="U16" s="227"/>
      <c r="V16" s="227"/>
      <c r="W16" s="227"/>
      <c r="X16" s="228"/>
      <c r="Y16" s="183"/>
      <c r="Z16" s="183"/>
      <c r="AA16" s="183"/>
      <c r="AB16" s="183"/>
    </row>
    <row r="17" spans="1:28" s="17" customFormat="1" ht="9.75" customHeight="1" hidden="1">
      <c r="A17" s="271"/>
      <c r="B17" s="20"/>
      <c r="C17" s="192"/>
      <c r="D17" s="24"/>
      <c r="E17" s="218"/>
      <c r="F17" s="218"/>
      <c r="G17" s="218"/>
      <c r="H17" s="218"/>
      <c r="I17" s="218"/>
      <c r="J17" s="218"/>
      <c r="K17" s="218"/>
      <c r="L17" s="218"/>
      <c r="M17" s="218"/>
      <c r="N17" s="218"/>
      <c r="O17" s="218"/>
      <c r="P17" s="218"/>
      <c r="Q17" s="74"/>
      <c r="R17" s="14"/>
      <c r="S17" s="16"/>
      <c r="T17" s="212"/>
      <c r="U17" s="70"/>
      <c r="V17" s="70"/>
      <c r="W17" s="70"/>
      <c r="X17" s="217"/>
      <c r="Y17" s="20"/>
      <c r="Z17" s="20"/>
      <c r="AA17" s="20"/>
      <c r="AB17" s="20"/>
    </row>
    <row r="18" spans="1:28" s="17" customFormat="1" ht="13.5" customHeight="1" hidden="1">
      <c r="A18" s="271"/>
      <c r="B18" s="20"/>
      <c r="C18" s="192"/>
      <c r="D18" s="24"/>
      <c r="E18" s="218" t="s">
        <v>96</v>
      </c>
      <c r="F18" s="218" t="s">
        <v>22</v>
      </c>
      <c r="G18" s="218"/>
      <c r="H18" s="218"/>
      <c r="I18" s="218"/>
      <c r="J18" s="218"/>
      <c r="K18" s="218"/>
      <c r="L18" s="218"/>
      <c r="M18" s="218"/>
      <c r="N18" s="218"/>
      <c r="O18" s="218"/>
      <c r="P18" s="218">
        <f>+H18</f>
        <v>0</v>
      </c>
      <c r="Q18" s="74"/>
      <c r="R18" s="14"/>
      <c r="S18" s="16"/>
      <c r="T18" s="212"/>
      <c r="U18" s="70"/>
      <c r="V18" s="70"/>
      <c r="W18" s="70"/>
      <c r="X18" s="217"/>
      <c r="Y18" s="20"/>
      <c r="Z18" s="20"/>
      <c r="AA18" s="20"/>
      <c r="AB18" s="20"/>
    </row>
    <row r="19" spans="1:28" s="17" customFormat="1" ht="4.5" customHeight="1" hidden="1">
      <c r="A19" s="271"/>
      <c r="B19" s="20"/>
      <c r="C19" s="192"/>
      <c r="D19" s="24"/>
      <c r="E19" s="268"/>
      <c r="F19" s="63"/>
      <c r="G19" s="64"/>
      <c r="H19" s="65"/>
      <c r="I19" s="65"/>
      <c r="J19" s="70"/>
      <c r="K19" s="70"/>
      <c r="L19" s="70"/>
      <c r="M19" s="70"/>
      <c r="N19" s="70"/>
      <c r="O19" s="70"/>
      <c r="P19" s="72"/>
      <c r="Q19" s="74"/>
      <c r="R19" s="14"/>
      <c r="S19" s="16"/>
      <c r="T19" s="212"/>
      <c r="U19" s="70"/>
      <c r="V19" s="70"/>
      <c r="W19" s="70"/>
      <c r="X19" s="217"/>
      <c r="Y19" s="20"/>
      <c r="Z19" s="20"/>
      <c r="AA19" s="20"/>
      <c r="AB19" s="20"/>
    </row>
    <row r="20" spans="1:28" s="28" customFormat="1" ht="13.5" customHeight="1" hidden="1">
      <c r="A20" s="272"/>
      <c r="B20" s="184"/>
      <c r="C20" s="194"/>
      <c r="D20" s="24"/>
      <c r="E20" s="266" t="s">
        <v>97</v>
      </c>
      <c r="F20" s="590" t="s">
        <v>93</v>
      </c>
      <c r="G20" s="591"/>
      <c r="H20" s="591"/>
      <c r="I20" s="592"/>
      <c r="J20" s="195"/>
      <c r="K20" s="195"/>
      <c r="L20" s="195"/>
      <c r="M20" s="195"/>
      <c r="N20" s="195"/>
      <c r="O20" s="195"/>
      <c r="P20" s="144"/>
      <c r="Q20" s="145"/>
      <c r="R20" s="26"/>
      <c r="S20" s="27"/>
      <c r="T20" s="216"/>
      <c r="U20" s="195"/>
      <c r="V20" s="195"/>
      <c r="W20" s="195"/>
      <c r="X20" s="229"/>
      <c r="Y20" s="184"/>
      <c r="Z20" s="184"/>
      <c r="AA20" s="184"/>
      <c r="AB20" s="184"/>
    </row>
    <row r="21" spans="1:28" s="17" customFormat="1" ht="13.5" customHeight="1" hidden="1">
      <c r="A21" s="271"/>
      <c r="B21" s="20"/>
      <c r="C21" s="192"/>
      <c r="D21" s="24"/>
      <c r="E21" s="268"/>
      <c r="F21" s="579" t="s">
        <v>24</v>
      </c>
      <c r="G21" s="580"/>
      <c r="H21" s="76" t="s">
        <v>25</v>
      </c>
      <c r="I21" s="158" t="s">
        <v>37</v>
      </c>
      <c r="J21" s="66"/>
      <c r="K21" s="67"/>
      <c r="L21" s="79"/>
      <c r="M21" s="73"/>
      <c r="N21" s="73"/>
      <c r="O21" s="73"/>
      <c r="P21" s="72"/>
      <c r="Q21" s="74"/>
      <c r="R21" s="14"/>
      <c r="S21" s="16"/>
      <c r="T21" s="212"/>
      <c r="U21" s="70"/>
      <c r="V21" s="70"/>
      <c r="W21" s="70"/>
      <c r="X21" s="217"/>
      <c r="Y21" s="20"/>
      <c r="Z21" s="20"/>
      <c r="AA21" s="20"/>
      <c r="AB21" s="20"/>
    </row>
    <row r="22" spans="1:28" s="17" customFormat="1" ht="13.5" customHeight="1" hidden="1">
      <c r="A22" s="271"/>
      <c r="B22" s="20"/>
      <c r="C22" s="192"/>
      <c r="D22" s="24"/>
      <c r="E22" s="268"/>
      <c r="F22" s="593" t="str">
        <f>1!D14</f>
        <v>Salario Base</v>
      </c>
      <c r="G22" s="594"/>
      <c r="H22" s="371">
        <f>1!E14</f>
        <v>1500</v>
      </c>
      <c r="I22" s="93" t="s">
        <v>19</v>
      </c>
      <c r="J22" s="66"/>
      <c r="K22" s="67"/>
      <c r="L22" s="80"/>
      <c r="M22" s="73"/>
      <c r="N22" s="73"/>
      <c r="O22" s="73"/>
      <c r="P22" s="72"/>
      <c r="Q22" s="74"/>
      <c r="R22" s="14"/>
      <c r="S22" s="16"/>
      <c r="T22" s="212"/>
      <c r="U22" s="70"/>
      <c r="V22" s="70"/>
      <c r="W22" s="70"/>
      <c r="X22" s="217"/>
      <c r="Y22" s="20"/>
      <c r="Z22" s="20"/>
      <c r="AA22" s="20"/>
      <c r="AB22" s="20"/>
    </row>
    <row r="23" spans="1:28" s="17" customFormat="1" ht="13.5" customHeight="1" hidden="1">
      <c r="A23" s="271"/>
      <c r="B23" s="20"/>
      <c r="C23" s="192"/>
      <c r="D23" s="24"/>
      <c r="E23" s="268"/>
      <c r="F23" s="593" t="str">
        <f>1!D15</f>
        <v>Antigüedad</v>
      </c>
      <c r="G23" s="594"/>
      <c r="H23" s="371">
        <f>1!E15</f>
        <v>78</v>
      </c>
      <c r="I23" s="93" t="s">
        <v>19</v>
      </c>
      <c r="J23" s="66"/>
      <c r="K23" s="67"/>
      <c r="L23" s="73"/>
      <c r="M23" s="73"/>
      <c r="N23" s="73"/>
      <c r="O23" s="73"/>
      <c r="P23" s="72"/>
      <c r="Q23" s="74"/>
      <c r="R23" s="14"/>
      <c r="S23" s="16"/>
      <c r="T23" s="212"/>
      <c r="U23" s="70"/>
      <c r="V23" s="70"/>
      <c r="W23" s="70"/>
      <c r="X23" s="217"/>
      <c r="Y23" s="20"/>
      <c r="Z23" s="20"/>
      <c r="AA23" s="20"/>
      <c r="AB23" s="20"/>
    </row>
    <row r="24" spans="1:28" s="17" customFormat="1" ht="13.5" customHeight="1" hidden="1">
      <c r="A24" s="271"/>
      <c r="B24" s="20"/>
      <c r="C24" s="192"/>
      <c r="D24" s="24"/>
      <c r="E24" s="268"/>
      <c r="F24" s="593" t="str">
        <f>1!D16</f>
        <v>Idiomas</v>
      </c>
      <c r="G24" s="594"/>
      <c r="H24" s="371">
        <f>1!E16</f>
        <v>125</v>
      </c>
      <c r="I24" s="93" t="s">
        <v>19</v>
      </c>
      <c r="J24" s="66"/>
      <c r="K24" s="67"/>
      <c r="L24" s="73"/>
      <c r="M24" s="73"/>
      <c r="N24" s="73"/>
      <c r="O24" s="73"/>
      <c r="P24" s="72"/>
      <c r="Q24" s="74"/>
      <c r="R24" s="14"/>
      <c r="S24" s="16"/>
      <c r="T24" s="212"/>
      <c r="U24" s="70"/>
      <c r="V24" s="70"/>
      <c r="W24" s="70"/>
      <c r="X24" s="217"/>
      <c r="Y24" s="20"/>
      <c r="Z24" s="20"/>
      <c r="AA24" s="20"/>
      <c r="AB24" s="20"/>
    </row>
    <row r="25" spans="1:28" s="17" customFormat="1" ht="13.5" customHeight="1" hidden="1">
      <c r="A25" s="271"/>
      <c r="B25" s="20"/>
      <c r="C25" s="192"/>
      <c r="D25" s="24"/>
      <c r="E25" s="268"/>
      <c r="F25" s="593"/>
      <c r="G25" s="594"/>
      <c r="H25" s="371">
        <f>1!E21</f>
        <v>200</v>
      </c>
      <c r="I25" s="93" t="s">
        <v>20</v>
      </c>
      <c r="J25" s="66"/>
      <c r="K25" s="67"/>
      <c r="L25" s="73"/>
      <c r="M25" s="73"/>
      <c r="N25" s="73"/>
      <c r="O25" s="73"/>
      <c r="P25" s="72"/>
      <c r="Q25" s="74"/>
      <c r="R25" s="14"/>
      <c r="S25" s="16"/>
      <c r="T25" s="212"/>
      <c r="U25" s="70"/>
      <c r="V25" s="70"/>
      <c r="W25" s="70"/>
      <c r="X25" s="217"/>
      <c r="Y25" s="20"/>
      <c r="Z25" s="20"/>
      <c r="AA25" s="20"/>
      <c r="AB25" s="20"/>
    </row>
    <row r="26" spans="1:28" s="17" customFormat="1" ht="13.5" customHeight="1" hidden="1">
      <c r="A26" s="271"/>
      <c r="B26" s="20"/>
      <c r="C26" s="192"/>
      <c r="D26" s="24"/>
      <c r="E26" s="268"/>
      <c r="F26" s="593"/>
      <c r="G26" s="594"/>
      <c r="H26" s="371">
        <f>1!E22</f>
        <v>100</v>
      </c>
      <c r="I26" s="93" t="s">
        <v>20</v>
      </c>
      <c r="J26" s="66"/>
      <c r="K26" s="67"/>
      <c r="L26" s="73"/>
      <c r="M26" s="73"/>
      <c r="N26" s="73"/>
      <c r="O26" s="73"/>
      <c r="P26" s="72"/>
      <c r="Q26" s="74"/>
      <c r="R26" s="14"/>
      <c r="S26" s="16"/>
      <c r="T26" s="212"/>
      <c r="U26" s="70"/>
      <c r="V26" s="70"/>
      <c r="W26" s="70"/>
      <c r="X26" s="217"/>
      <c r="Y26" s="20"/>
      <c r="Z26" s="20"/>
      <c r="AA26" s="20"/>
      <c r="AB26" s="20"/>
    </row>
    <row r="27" spans="1:28" s="17" customFormat="1" ht="13.5" customHeight="1" hidden="1">
      <c r="A27" s="271"/>
      <c r="B27" s="20"/>
      <c r="C27" s="192"/>
      <c r="D27" s="24"/>
      <c r="E27" s="218"/>
      <c r="F27" s="218"/>
      <c r="G27" s="218"/>
      <c r="H27" s="218"/>
      <c r="I27" s="218"/>
      <c r="J27" s="218"/>
      <c r="K27" s="218"/>
      <c r="L27" s="218"/>
      <c r="M27" s="218"/>
      <c r="N27" s="218"/>
      <c r="O27" s="218"/>
      <c r="P27" s="218"/>
      <c r="Q27" s="74"/>
      <c r="R27" s="14"/>
      <c r="S27" s="16"/>
      <c r="T27" s="212"/>
      <c r="U27" s="70"/>
      <c r="V27" s="70"/>
      <c r="W27" s="70"/>
      <c r="X27" s="217"/>
      <c r="Y27" s="20"/>
      <c r="Z27" s="20"/>
      <c r="AA27" s="20"/>
      <c r="AB27" s="20"/>
    </row>
    <row r="28" spans="1:28" s="17" customFormat="1" ht="13.5" customHeight="1" hidden="1">
      <c r="A28" s="271"/>
      <c r="B28" s="20"/>
      <c r="C28" s="192"/>
      <c r="D28" s="24"/>
      <c r="E28" s="218"/>
      <c r="F28" s="218"/>
      <c r="G28" s="218"/>
      <c r="H28" s="218"/>
      <c r="I28" s="218"/>
      <c r="J28" s="218"/>
      <c r="K28" s="218"/>
      <c r="L28" s="218"/>
      <c r="M28" s="218"/>
      <c r="N28" s="218"/>
      <c r="O28" s="218"/>
      <c r="P28" s="218"/>
      <c r="Q28" s="74"/>
      <c r="R28" s="14"/>
      <c r="S28" s="16"/>
      <c r="T28" s="212"/>
      <c r="U28" s="70"/>
      <c r="V28" s="70"/>
      <c r="W28" s="70"/>
      <c r="X28" s="217"/>
      <c r="Y28" s="20"/>
      <c r="Z28" s="20"/>
      <c r="AA28" s="20"/>
      <c r="AB28" s="20"/>
    </row>
    <row r="29" spans="1:28" s="17" customFormat="1" ht="13.5" customHeight="1" hidden="1">
      <c r="A29" s="271"/>
      <c r="B29" s="20"/>
      <c r="C29" s="192"/>
      <c r="D29" s="24"/>
      <c r="E29" s="218"/>
      <c r="F29" s="218"/>
      <c r="G29" s="218"/>
      <c r="H29" s="218"/>
      <c r="I29" s="218"/>
      <c r="J29" s="218"/>
      <c r="K29" s="218"/>
      <c r="L29" s="218"/>
      <c r="M29" s="218"/>
      <c r="N29" s="218"/>
      <c r="O29" s="218"/>
      <c r="P29" s="218">
        <f>SUM(H22:H29)</f>
        <v>2003</v>
      </c>
      <c r="Q29" s="74"/>
      <c r="R29" s="14"/>
      <c r="S29" s="16"/>
      <c r="T29" s="212"/>
      <c r="U29" s="70"/>
      <c r="V29" s="70"/>
      <c r="W29" s="70"/>
      <c r="X29" s="217"/>
      <c r="Y29" s="20"/>
      <c r="Z29" s="20"/>
      <c r="AA29" s="20"/>
      <c r="AB29" s="20"/>
    </row>
    <row r="30" spans="1:28" s="17" customFormat="1" ht="4.5" customHeight="1" hidden="1">
      <c r="A30" s="271"/>
      <c r="B30" s="20"/>
      <c r="C30" s="192"/>
      <c r="D30" s="24"/>
      <c r="E30" s="268"/>
      <c r="F30" s="63"/>
      <c r="G30" s="64"/>
      <c r="H30" s="65"/>
      <c r="I30" s="65"/>
      <c r="J30" s="66"/>
      <c r="K30" s="67"/>
      <c r="L30" s="73"/>
      <c r="M30" s="73"/>
      <c r="N30" s="73"/>
      <c r="O30" s="73"/>
      <c r="P30" s="72"/>
      <c r="Q30" s="74"/>
      <c r="R30" s="14"/>
      <c r="S30" s="16"/>
      <c r="T30" s="212"/>
      <c r="U30" s="70"/>
      <c r="V30" s="70"/>
      <c r="W30" s="70"/>
      <c r="X30" s="217"/>
      <c r="Y30" s="20"/>
      <c r="Z30" s="20"/>
      <c r="AA30" s="20"/>
      <c r="AB30" s="20"/>
    </row>
    <row r="31" spans="1:28" s="28" customFormat="1" ht="13.5" customHeight="1" hidden="1">
      <c r="A31" s="272"/>
      <c r="B31" s="184"/>
      <c r="C31" s="194"/>
      <c r="D31" s="24"/>
      <c r="E31" s="269" t="s">
        <v>98</v>
      </c>
      <c r="F31" s="590" t="s">
        <v>94</v>
      </c>
      <c r="G31" s="591"/>
      <c r="H31" s="591"/>
      <c r="I31" s="591"/>
      <c r="J31" s="146"/>
      <c r="K31" s="147"/>
      <c r="L31" s="148"/>
      <c r="M31" s="149"/>
      <c r="N31" s="149"/>
      <c r="O31" s="149"/>
      <c r="P31" s="144"/>
      <c r="Q31" s="145"/>
      <c r="R31" s="26"/>
      <c r="S31" s="27"/>
      <c r="T31" s="216"/>
      <c r="U31" s="195"/>
      <c r="V31" s="195"/>
      <c r="W31" s="195"/>
      <c r="X31" s="229"/>
      <c r="Y31" s="184"/>
      <c r="Z31" s="184"/>
      <c r="AA31" s="184"/>
      <c r="AB31" s="184"/>
    </row>
    <row r="32" spans="1:28" s="17" customFormat="1" ht="13.5" customHeight="1" hidden="1">
      <c r="A32" s="271"/>
      <c r="B32" s="20"/>
      <c r="C32" s="192"/>
      <c r="D32" s="24"/>
      <c r="E32" s="268"/>
      <c r="F32" s="579" t="s">
        <v>43</v>
      </c>
      <c r="G32" s="580"/>
      <c r="H32" s="76" t="s">
        <v>23</v>
      </c>
      <c r="I32" s="610" t="s">
        <v>44</v>
      </c>
      <c r="J32" s="611"/>
      <c r="K32" s="67"/>
      <c r="L32" s="96" t="s">
        <v>25</v>
      </c>
      <c r="M32" s="73"/>
      <c r="N32" s="73"/>
      <c r="O32" s="73"/>
      <c r="P32" s="72"/>
      <c r="Q32" s="74"/>
      <c r="R32" s="14"/>
      <c r="S32" s="16"/>
      <c r="T32" s="212"/>
      <c r="U32" s="70"/>
      <c r="V32" s="70"/>
      <c r="W32" s="70"/>
      <c r="X32" s="217"/>
      <c r="Y32" s="20"/>
      <c r="Z32" s="20"/>
      <c r="AA32" s="20"/>
      <c r="AB32" s="20"/>
    </row>
    <row r="33" spans="1:28" s="17" customFormat="1" ht="13.5" customHeight="1" hidden="1">
      <c r="A33" s="271"/>
      <c r="B33" s="20"/>
      <c r="C33" s="192"/>
      <c r="D33" s="24"/>
      <c r="E33" s="268"/>
      <c r="F33" s="612" t="s">
        <v>42</v>
      </c>
      <c r="G33" s="613"/>
      <c r="H33" s="372"/>
      <c r="I33" s="616"/>
      <c r="J33" s="617"/>
      <c r="K33" s="67"/>
      <c r="L33" s="90">
        <f>1!$E$20</f>
        <v>300</v>
      </c>
      <c r="M33" s="73"/>
      <c r="N33" s="73"/>
      <c r="O33" s="73"/>
      <c r="P33" s="72"/>
      <c r="Q33" s="74"/>
      <c r="R33" s="14"/>
      <c r="S33" s="16"/>
      <c r="T33" s="212"/>
      <c r="U33" s="70"/>
      <c r="V33" s="70"/>
      <c r="W33" s="70"/>
      <c r="X33" s="217"/>
      <c r="Y33" s="20"/>
      <c r="Z33" s="20"/>
      <c r="AA33" s="20"/>
      <c r="AB33" s="20"/>
    </row>
    <row r="34" spans="1:28" s="17" customFormat="1" ht="13.5" customHeight="1" hidden="1">
      <c r="A34" s="271"/>
      <c r="B34" s="20"/>
      <c r="C34" s="192"/>
      <c r="D34" s="24"/>
      <c r="E34" s="268"/>
      <c r="F34" s="614"/>
      <c r="G34" s="615"/>
      <c r="H34" s="97"/>
      <c r="I34" s="603"/>
      <c r="J34" s="604"/>
      <c r="K34" s="98"/>
      <c r="L34" s="99"/>
      <c r="M34" s="121"/>
      <c r="N34" s="122"/>
      <c r="O34" s="123"/>
      <c r="P34" s="120">
        <f>SUM(L33:L34)</f>
        <v>300</v>
      </c>
      <c r="Q34" s="74"/>
      <c r="R34" s="14"/>
      <c r="S34" s="16"/>
      <c r="T34" s="212"/>
      <c r="U34" s="70"/>
      <c r="V34" s="70"/>
      <c r="W34" s="70"/>
      <c r="X34" s="217"/>
      <c r="Y34" s="20"/>
      <c r="Z34" s="20"/>
      <c r="AA34" s="20"/>
      <c r="AB34" s="20"/>
    </row>
    <row r="35" spans="1:28" s="17" customFormat="1" ht="4.5" customHeight="1" hidden="1">
      <c r="A35" s="271"/>
      <c r="B35" s="20"/>
      <c r="C35" s="192"/>
      <c r="D35" s="24"/>
      <c r="E35" s="268"/>
      <c r="F35" s="63"/>
      <c r="G35" s="64"/>
      <c r="H35" s="65"/>
      <c r="I35" s="65"/>
      <c r="J35" s="66"/>
      <c r="K35" s="67"/>
      <c r="L35" s="73"/>
      <c r="M35" s="73"/>
      <c r="N35" s="73"/>
      <c r="O35" s="73"/>
      <c r="P35" s="72"/>
      <c r="Q35" s="74"/>
      <c r="R35" s="14"/>
      <c r="S35" s="16"/>
      <c r="T35" s="212"/>
      <c r="U35" s="70"/>
      <c r="V35" s="70"/>
      <c r="W35" s="70"/>
      <c r="X35" s="217"/>
      <c r="Y35" s="20"/>
      <c r="Z35" s="20"/>
      <c r="AA35" s="20"/>
      <c r="AB35" s="20"/>
    </row>
    <row r="36" spans="1:28" s="28" customFormat="1" ht="12.75" hidden="1">
      <c r="A36" s="276" t="s">
        <v>155</v>
      </c>
      <c r="B36" s="184"/>
      <c r="C36" s="194"/>
      <c r="D36" s="24"/>
      <c r="E36" s="269" t="s">
        <v>99</v>
      </c>
      <c r="F36" s="605" t="s">
        <v>95</v>
      </c>
      <c r="G36" s="606"/>
      <c r="H36" s="606"/>
      <c r="I36" s="606"/>
      <c r="J36" s="146"/>
      <c r="K36" s="150"/>
      <c r="L36" s="151"/>
      <c r="M36" s="152"/>
      <c r="N36" s="149"/>
      <c r="O36" s="149"/>
      <c r="P36" s="144"/>
      <c r="Q36" s="145"/>
      <c r="R36" s="26"/>
      <c r="S36" s="27"/>
      <c r="T36" s="216"/>
      <c r="U36" s="195"/>
      <c r="V36" s="195"/>
      <c r="W36" s="195"/>
      <c r="X36" s="229"/>
      <c r="Y36" s="184"/>
      <c r="Z36" s="184"/>
      <c r="AA36" s="184"/>
      <c r="AB36" s="184"/>
    </row>
    <row r="37" spans="1:28" s="17" customFormat="1" ht="14.25" customHeight="1" hidden="1">
      <c r="A37" s="275"/>
      <c r="B37" s="20"/>
      <c r="C37" s="192"/>
      <c r="D37" s="24"/>
      <c r="E37" s="268"/>
      <c r="F37" s="595" t="s">
        <v>50</v>
      </c>
      <c r="G37" s="596"/>
      <c r="H37" s="113">
        <f>1!$E$34</f>
        <v>3</v>
      </c>
      <c r="I37" s="114" t="s">
        <v>54</v>
      </c>
      <c r="J37" s="115" t="s">
        <v>58</v>
      </c>
      <c r="K37" s="116"/>
      <c r="L37" s="117" t="s">
        <v>59</v>
      </c>
      <c r="M37" s="118" t="s">
        <v>52</v>
      </c>
      <c r="N37" s="73"/>
      <c r="O37" s="73"/>
      <c r="P37" s="72"/>
      <c r="Q37" s="74"/>
      <c r="R37" s="14"/>
      <c r="S37" s="16"/>
      <c r="T37" s="212"/>
      <c r="U37" s="70" t="str">
        <f>info!$K$586</f>
        <v>PRORRATEO 12m</v>
      </c>
      <c r="V37" s="70"/>
      <c r="W37" s="215" t="s">
        <v>84</v>
      </c>
      <c r="X37" s="217"/>
      <c r="Y37" s="20"/>
      <c r="Z37" s="20"/>
      <c r="AA37" s="20"/>
      <c r="AB37" s="20"/>
    </row>
    <row r="38" spans="1:28" s="17" customFormat="1" ht="13.5" customHeight="1" hidden="1">
      <c r="A38" s="275"/>
      <c r="B38" s="20"/>
      <c r="C38" s="192"/>
      <c r="D38" s="24"/>
      <c r="E38" s="268"/>
      <c r="F38" s="70"/>
      <c r="G38" s="70"/>
      <c r="H38" s="102"/>
      <c r="I38" s="135" t="str">
        <f>IF(H37=0,0,"1ª")</f>
        <v>1ª</v>
      </c>
      <c r="J38" s="618">
        <v>39447</v>
      </c>
      <c r="K38" s="619"/>
      <c r="L38" s="136" t="s">
        <v>82</v>
      </c>
      <c r="M38" s="137">
        <f>IF(L38=info!$K$586,L148,0)</f>
        <v>0</v>
      </c>
      <c r="N38" s="196"/>
      <c r="O38" s="87">
        <f>IF(H37=0,0,T38)</f>
        <v>0</v>
      </c>
      <c r="P38" s="81"/>
      <c r="Q38" s="74"/>
      <c r="R38" s="14"/>
      <c r="S38" s="16"/>
      <c r="T38" s="212">
        <f>IF(L38=0,"Elige forma de pago o la hoja no calculará bien",0)</f>
        <v>0</v>
      </c>
      <c r="U38" s="70"/>
      <c r="V38" s="70"/>
      <c r="W38" s="70"/>
      <c r="X38" s="217">
        <f>IF(L38=$U$37,1,0)</f>
        <v>0</v>
      </c>
      <c r="Y38" s="20"/>
      <c r="Z38" s="20"/>
      <c r="AA38" s="20"/>
      <c r="AB38" s="20"/>
    </row>
    <row r="39" spans="1:28" s="17" customFormat="1" ht="13.5" customHeight="1" hidden="1">
      <c r="A39" s="275"/>
      <c r="B39" s="20"/>
      <c r="C39" s="192"/>
      <c r="D39" s="24"/>
      <c r="E39" s="268"/>
      <c r="F39" s="63"/>
      <c r="G39" s="64"/>
      <c r="H39" s="103"/>
      <c r="I39" s="100" t="str">
        <f>IF(H$37&gt;=2,"2ª",0)</f>
        <v>2ª</v>
      </c>
      <c r="J39" s="89" t="str">
        <f>IF(I39&gt;0,$W$37,0)</f>
        <v> ►   ►   ►</v>
      </c>
      <c r="K39" s="82"/>
      <c r="L39" s="86" t="s">
        <v>82</v>
      </c>
      <c r="M39" s="90">
        <f>IF(L39=info!$K$586,L149,0)</f>
        <v>0</v>
      </c>
      <c r="N39" s="83"/>
      <c r="O39" s="87">
        <f>IF(H$37&lt;=1,0,T39)</f>
        <v>0</v>
      </c>
      <c r="P39" s="81"/>
      <c r="Q39" s="74"/>
      <c r="R39" s="14"/>
      <c r="S39" s="16"/>
      <c r="T39" s="212">
        <f>IF(L39=0,"Elige forma de pago o la hoja no calculará bien",0)</f>
        <v>0</v>
      </c>
      <c r="U39" s="70"/>
      <c r="V39" s="70"/>
      <c r="W39" s="70"/>
      <c r="X39" s="217">
        <f>IF(L39=$U$37,1,0)</f>
        <v>0</v>
      </c>
      <c r="Y39" s="20"/>
      <c r="Z39" s="20"/>
      <c r="AA39" s="20"/>
      <c r="AB39" s="20"/>
    </row>
    <row r="40" spans="1:28" s="17" customFormat="1" ht="13.5" customHeight="1" hidden="1">
      <c r="A40" s="275"/>
      <c r="B40" s="20"/>
      <c r="C40" s="192"/>
      <c r="D40" s="24"/>
      <c r="E40" s="268"/>
      <c r="F40" s="63"/>
      <c r="G40" s="64"/>
      <c r="H40" s="103"/>
      <c r="I40" s="100" t="str">
        <f>IF(H$37&gt;=3,"3ª",0)</f>
        <v>3ª</v>
      </c>
      <c r="J40" s="89" t="str">
        <f>IF(I40&gt;0,$W$37,0)</f>
        <v> ►   ►   ►</v>
      </c>
      <c r="K40" s="82"/>
      <c r="L40" s="86" t="s">
        <v>82</v>
      </c>
      <c r="M40" s="90">
        <f>IF(L40=info!$K$586,L150,0)</f>
        <v>0</v>
      </c>
      <c r="N40" s="83"/>
      <c r="O40" s="87">
        <f>IF(H$37&lt;=2,0,T40)</f>
        <v>0</v>
      </c>
      <c r="P40" s="81"/>
      <c r="Q40" s="74"/>
      <c r="R40" s="14"/>
      <c r="S40" s="16"/>
      <c r="T40" s="212">
        <f>IF(L40=0,"Elige forma de pago o la hoja no calculará bien",0)</f>
        <v>0</v>
      </c>
      <c r="U40" s="70"/>
      <c r="V40" s="70"/>
      <c r="W40" s="70"/>
      <c r="X40" s="217">
        <f>IF(L40=$U$37,1,0)</f>
        <v>0</v>
      </c>
      <c r="Y40" s="20"/>
      <c r="Z40" s="20"/>
      <c r="AA40" s="20"/>
      <c r="AB40" s="20"/>
    </row>
    <row r="41" spans="1:28" s="17" customFormat="1" ht="13.5" customHeight="1" hidden="1">
      <c r="A41" s="275"/>
      <c r="B41" s="20"/>
      <c r="C41" s="192"/>
      <c r="D41" s="24"/>
      <c r="E41" s="268"/>
      <c r="F41" s="63"/>
      <c r="G41" s="64"/>
      <c r="H41" s="103"/>
      <c r="I41" s="138">
        <f>IF(H$37&gt;=4,"4ª",0)</f>
        <v>0</v>
      </c>
      <c r="J41" s="139">
        <f>IF(I41&gt;0,$W$37,0)</f>
        <v>0</v>
      </c>
      <c r="K41" s="140"/>
      <c r="L41" s="141" t="s">
        <v>82</v>
      </c>
      <c r="M41" s="99">
        <f>IF(L41=info!$K$586,L151,0)</f>
        <v>0</v>
      </c>
      <c r="N41" s="133"/>
      <c r="O41" s="134">
        <f>IF(H$37&lt;=3,0,T41)</f>
        <v>0</v>
      </c>
      <c r="P41" s="120">
        <f>SUM(M38:M41)</f>
        <v>0</v>
      </c>
      <c r="Q41" s="74"/>
      <c r="R41" s="14"/>
      <c r="S41" s="16"/>
      <c r="T41" s="212">
        <f>IF(L41=0,"Elige forma de pago o la hoja no calculará bien",0)</f>
        <v>0</v>
      </c>
      <c r="U41" s="70"/>
      <c r="V41" s="70"/>
      <c r="W41" s="70"/>
      <c r="X41" s="217">
        <f>IF(L41=$U$37,1,0)</f>
        <v>0</v>
      </c>
      <c r="Y41" s="20"/>
      <c r="Z41" s="20"/>
      <c r="AA41" s="20"/>
      <c r="AB41" s="20"/>
    </row>
    <row r="42" spans="1:28" s="17" customFormat="1" ht="4.5" customHeight="1" hidden="1">
      <c r="A42" s="275"/>
      <c r="B42" s="20"/>
      <c r="C42" s="192"/>
      <c r="D42" s="24"/>
      <c r="E42" s="268"/>
      <c r="F42" s="63"/>
      <c r="G42" s="64"/>
      <c r="H42" s="65"/>
      <c r="I42" s="84"/>
      <c r="J42" s="81"/>
      <c r="K42" s="85"/>
      <c r="L42" s="83"/>
      <c r="M42" s="83"/>
      <c r="N42" s="83"/>
      <c r="O42" s="83"/>
      <c r="P42" s="81"/>
      <c r="Q42" s="74"/>
      <c r="R42" s="14"/>
      <c r="S42" s="16"/>
      <c r="T42" s="212"/>
      <c r="U42" s="70"/>
      <c r="V42" s="70"/>
      <c r="W42" s="70"/>
      <c r="X42" s="217"/>
      <c r="Y42" s="20"/>
      <c r="Z42" s="20"/>
      <c r="AA42" s="20"/>
      <c r="AB42" s="20"/>
    </row>
    <row r="43" spans="1:28" s="28" customFormat="1" ht="13.5" customHeight="1" hidden="1">
      <c r="A43" s="274"/>
      <c r="B43" s="184"/>
      <c r="C43" s="194"/>
      <c r="D43" s="24"/>
      <c r="E43" s="269" t="s">
        <v>100</v>
      </c>
      <c r="F43" s="600" t="s">
        <v>86</v>
      </c>
      <c r="G43" s="601"/>
      <c r="H43" s="601"/>
      <c r="I43" s="602"/>
      <c r="J43" s="153" t="s">
        <v>52</v>
      </c>
      <c r="K43" s="154"/>
      <c r="L43" s="155" t="s">
        <v>57</v>
      </c>
      <c r="M43" s="153" t="s">
        <v>55</v>
      </c>
      <c r="N43" s="156"/>
      <c r="O43" s="156"/>
      <c r="P43" s="157"/>
      <c r="Q43" s="145"/>
      <c r="R43" s="26"/>
      <c r="S43" s="27"/>
      <c r="T43" s="216"/>
      <c r="U43" s="195"/>
      <c r="V43" s="195"/>
      <c r="W43" s="195"/>
      <c r="X43" s="229"/>
      <c r="Y43" s="184"/>
      <c r="Z43" s="184"/>
      <c r="AA43" s="184"/>
      <c r="AB43" s="184"/>
    </row>
    <row r="44" spans="1:28" s="17" customFormat="1" ht="13.5" customHeight="1" hidden="1">
      <c r="A44" s="275"/>
      <c r="B44" s="20"/>
      <c r="C44" s="192"/>
      <c r="D44" s="24"/>
      <c r="E44" s="268"/>
      <c r="F44" s="597" t="s">
        <v>56</v>
      </c>
      <c r="G44" s="598"/>
      <c r="H44" s="599"/>
      <c r="I44" s="109" t="s">
        <v>20</v>
      </c>
      <c r="J44" s="99">
        <f>IF(I44=info!K559,#REF!,0)</f>
        <v>0</v>
      </c>
      <c r="K44" s="91"/>
      <c r="L44" s="104"/>
      <c r="M44" s="99">
        <f>IF(L44=0,J44,L44)</f>
        <v>0</v>
      </c>
      <c r="N44" s="133"/>
      <c r="O44" s="143"/>
      <c r="P44" s="120">
        <f>+M44</f>
        <v>0</v>
      </c>
      <c r="Q44" s="74"/>
      <c r="R44" s="14"/>
      <c r="S44" s="16"/>
      <c r="T44" s="212">
        <f>IF(I44="SI","ATENCIÓN: En la sección anterior indicaste QUE SE PAGABA PRORRATEADA (al menos una), VERIFICA QUE SEA OK",0)</f>
        <v>0</v>
      </c>
      <c r="U44" s="70"/>
      <c r="V44" s="70"/>
      <c r="W44" s="70"/>
      <c r="X44" s="217"/>
      <c r="Y44" s="20"/>
      <c r="Z44" s="20"/>
      <c r="AA44" s="20"/>
      <c r="AB44" s="20"/>
    </row>
    <row r="45" spans="1:28" s="17" customFormat="1" ht="15.75" customHeight="1" hidden="1">
      <c r="A45" s="275"/>
      <c r="B45" s="20"/>
      <c r="C45" s="192"/>
      <c r="D45" s="24"/>
      <c r="E45" s="268"/>
      <c r="F45" s="108">
        <f>IF(P41&gt;0,T44,0)</f>
        <v>0</v>
      </c>
      <c r="G45" s="106"/>
      <c r="H45" s="106"/>
      <c r="I45" s="106"/>
      <c r="J45" s="106"/>
      <c r="K45" s="106"/>
      <c r="L45" s="106"/>
      <c r="M45" s="106"/>
      <c r="N45" s="83"/>
      <c r="O45" s="83"/>
      <c r="P45" s="81"/>
      <c r="Q45" s="74"/>
      <c r="R45" s="14"/>
      <c r="S45" s="16"/>
      <c r="T45" s="212"/>
      <c r="U45" s="70"/>
      <c r="V45" s="70"/>
      <c r="W45" s="70"/>
      <c r="X45" s="217"/>
      <c r="Y45" s="20"/>
      <c r="Z45" s="20"/>
      <c r="AA45" s="20"/>
      <c r="AB45" s="20"/>
    </row>
    <row r="46" spans="1:28" s="17" customFormat="1" ht="13.5" customHeight="1" hidden="1">
      <c r="A46" s="275"/>
      <c r="B46" s="20"/>
      <c r="C46" s="192"/>
      <c r="D46" s="24"/>
      <c r="E46" s="269" t="s">
        <v>101</v>
      </c>
      <c r="F46" s="624" t="s">
        <v>143</v>
      </c>
      <c r="G46" s="625"/>
      <c r="H46" s="626"/>
      <c r="I46" s="66"/>
      <c r="J46" s="66"/>
      <c r="K46" s="67"/>
      <c r="L46" s="73"/>
      <c r="M46" s="73"/>
      <c r="N46" s="73"/>
      <c r="O46" s="73"/>
      <c r="P46" s="72"/>
      <c r="Q46" s="74"/>
      <c r="R46" s="14"/>
      <c r="S46" s="16"/>
      <c r="T46" s="212"/>
      <c r="U46" s="70"/>
      <c r="V46" s="70"/>
      <c r="W46" s="70"/>
      <c r="X46" s="217"/>
      <c r="Y46" s="20"/>
      <c r="Z46" s="20"/>
      <c r="AA46" s="20"/>
      <c r="AB46" s="20"/>
    </row>
    <row r="47" spans="1:28" s="17" customFormat="1" ht="13.5" customHeight="1" hidden="1">
      <c r="A47" s="275"/>
      <c r="B47" s="20"/>
      <c r="C47" s="192"/>
      <c r="D47" s="24"/>
      <c r="E47" s="268"/>
      <c r="F47" s="579" t="s">
        <v>24</v>
      </c>
      <c r="G47" s="580"/>
      <c r="H47" s="96" t="s">
        <v>25</v>
      </c>
      <c r="I47" s="65"/>
      <c r="J47" s="66"/>
      <c r="K47" s="67"/>
      <c r="L47" s="73"/>
      <c r="M47" s="73"/>
      <c r="N47" s="73"/>
      <c r="O47" s="73"/>
      <c r="P47" s="72"/>
      <c r="Q47" s="74"/>
      <c r="R47" s="14"/>
      <c r="S47" s="16"/>
      <c r="T47" s="212"/>
      <c r="U47" s="70"/>
      <c r="V47" s="70"/>
      <c r="W47" s="70"/>
      <c r="X47" s="217"/>
      <c r="Y47" s="20"/>
      <c r="Z47" s="20"/>
      <c r="AA47" s="20"/>
      <c r="AB47" s="20"/>
    </row>
    <row r="48" spans="1:28" s="17" customFormat="1" ht="13.5" customHeight="1" hidden="1">
      <c r="A48" s="275"/>
      <c r="B48" s="20"/>
      <c r="C48" s="192"/>
      <c r="D48" s="24"/>
      <c r="E48" s="268"/>
      <c r="F48" s="620"/>
      <c r="G48" s="621"/>
      <c r="H48" s="107"/>
      <c r="I48" s="65"/>
      <c r="J48" s="66"/>
      <c r="K48" s="67"/>
      <c r="L48" s="73"/>
      <c r="M48" s="73"/>
      <c r="N48" s="73"/>
      <c r="O48" s="73"/>
      <c r="P48" s="72"/>
      <c r="Q48" s="74"/>
      <c r="R48" s="14"/>
      <c r="S48" s="16"/>
      <c r="T48" s="212"/>
      <c r="U48" s="70"/>
      <c r="V48" s="70"/>
      <c r="W48" s="70"/>
      <c r="X48" s="217"/>
      <c r="Y48" s="20"/>
      <c r="Z48" s="20"/>
      <c r="AA48" s="20"/>
      <c r="AB48" s="20"/>
    </row>
    <row r="49" spans="1:28" s="17" customFormat="1" ht="13.5" customHeight="1" hidden="1">
      <c r="A49" s="275"/>
      <c r="B49" s="20"/>
      <c r="C49" s="192"/>
      <c r="D49" s="24"/>
      <c r="E49" s="268"/>
      <c r="F49" s="620"/>
      <c r="G49" s="621"/>
      <c r="H49" s="107"/>
      <c r="I49" s="65"/>
      <c r="J49" s="66"/>
      <c r="K49" s="67"/>
      <c r="L49" s="73"/>
      <c r="M49" s="73"/>
      <c r="N49" s="73"/>
      <c r="O49" s="73"/>
      <c r="P49" s="72"/>
      <c r="Q49" s="74"/>
      <c r="R49" s="14"/>
      <c r="S49" s="16"/>
      <c r="T49" s="212"/>
      <c r="U49" s="70"/>
      <c r="V49" s="70"/>
      <c r="W49" s="70"/>
      <c r="X49" s="217"/>
      <c r="Y49" s="20"/>
      <c r="Z49" s="20"/>
      <c r="AA49" s="20"/>
      <c r="AB49" s="20"/>
    </row>
    <row r="50" spans="1:28" s="17" customFormat="1" ht="13.5" customHeight="1" hidden="1">
      <c r="A50" s="275"/>
      <c r="B50" s="20"/>
      <c r="C50" s="192"/>
      <c r="D50" s="24"/>
      <c r="E50" s="268"/>
      <c r="F50" s="622"/>
      <c r="G50" s="623"/>
      <c r="H50" s="119"/>
      <c r="I50" s="126"/>
      <c r="J50" s="142"/>
      <c r="K50" s="125"/>
      <c r="L50" s="122"/>
      <c r="M50" s="122"/>
      <c r="N50" s="122"/>
      <c r="O50" s="123"/>
      <c r="P50" s="120">
        <f>SUM(H48:H50)</f>
        <v>0</v>
      </c>
      <c r="Q50" s="74"/>
      <c r="R50" s="14"/>
      <c r="S50" s="16"/>
      <c r="T50" s="212"/>
      <c r="U50" s="70"/>
      <c r="V50" s="70"/>
      <c r="W50" s="70"/>
      <c r="X50" s="217"/>
      <c r="Y50" s="20"/>
      <c r="Z50" s="20"/>
      <c r="AA50" s="20"/>
      <c r="AB50" s="20"/>
    </row>
    <row r="51" spans="1:28" s="17" customFormat="1" ht="19.5" customHeight="1" hidden="1" thickBot="1">
      <c r="A51" s="275"/>
      <c r="B51" s="20"/>
      <c r="C51" s="192"/>
      <c r="D51" s="24"/>
      <c r="E51" s="101"/>
      <c r="F51" s="63"/>
      <c r="G51" s="64"/>
      <c r="H51" s="65"/>
      <c r="I51" s="65"/>
      <c r="J51" s="66"/>
      <c r="K51" s="67"/>
      <c r="L51" s="73"/>
      <c r="M51" s="73"/>
      <c r="N51" s="73"/>
      <c r="O51" s="73"/>
      <c r="P51" s="72"/>
      <c r="Q51" s="74"/>
      <c r="R51" s="14"/>
      <c r="S51" s="16"/>
      <c r="T51" s="212"/>
      <c r="U51" s="70"/>
      <c r="V51" s="70"/>
      <c r="W51" s="70"/>
      <c r="X51" s="217"/>
      <c r="Y51" s="20"/>
      <c r="Z51" s="20"/>
      <c r="AA51" s="20"/>
      <c r="AB51" s="20"/>
    </row>
    <row r="52" spans="1:28" s="17" customFormat="1" ht="15.75" hidden="1" thickBot="1">
      <c r="A52" s="278" t="s">
        <v>156</v>
      </c>
      <c r="B52" s="20"/>
      <c r="C52" s="192"/>
      <c r="D52" s="160"/>
      <c r="E52" s="159">
        <v>2</v>
      </c>
      <c r="F52" s="630" t="s">
        <v>87</v>
      </c>
      <c r="G52" s="631"/>
      <c r="H52" s="631"/>
      <c r="I52" s="631"/>
      <c r="J52" s="632"/>
      <c r="K52" s="130"/>
      <c r="L52" s="131"/>
      <c r="M52" s="131"/>
      <c r="N52" s="131"/>
      <c r="O52" s="132"/>
      <c r="P52" s="129">
        <f>+P57+P62+P67+P73</f>
        <v>250</v>
      </c>
      <c r="Q52" s="74"/>
      <c r="R52" s="14"/>
      <c r="S52" s="16"/>
      <c r="T52" s="212"/>
      <c r="U52" s="70"/>
      <c r="V52" s="70"/>
      <c r="W52" s="70"/>
      <c r="X52" s="217"/>
      <c r="Y52" s="20"/>
      <c r="Z52" s="20"/>
      <c r="AA52" s="20"/>
      <c r="AB52" s="20"/>
    </row>
    <row r="53" spans="1:28" s="17" customFormat="1" ht="9.75" customHeight="1" hidden="1">
      <c r="A53" s="277"/>
      <c r="B53" s="20"/>
      <c r="C53" s="192"/>
      <c r="D53" s="24"/>
      <c r="E53" s="101"/>
      <c r="F53" s="63"/>
      <c r="G53" s="64"/>
      <c r="H53" s="65"/>
      <c r="I53" s="65"/>
      <c r="J53" s="66"/>
      <c r="K53" s="67"/>
      <c r="L53" s="73"/>
      <c r="M53" s="73"/>
      <c r="N53" s="73"/>
      <c r="O53" s="73"/>
      <c r="P53" s="72"/>
      <c r="Q53" s="74"/>
      <c r="R53" s="14"/>
      <c r="S53" s="16"/>
      <c r="T53" s="212"/>
      <c r="U53" s="70"/>
      <c r="V53" s="70"/>
      <c r="W53" s="70"/>
      <c r="X53" s="217"/>
      <c r="Y53" s="20"/>
      <c r="Z53" s="20"/>
      <c r="AA53" s="20"/>
      <c r="AB53" s="20"/>
    </row>
    <row r="54" spans="1:28" s="17" customFormat="1" ht="13.5" customHeight="1" hidden="1">
      <c r="A54" s="277"/>
      <c r="B54" s="20"/>
      <c r="C54" s="192"/>
      <c r="D54" s="24"/>
      <c r="E54" s="269" t="s">
        <v>102</v>
      </c>
      <c r="F54" s="627" t="s">
        <v>144</v>
      </c>
      <c r="G54" s="628"/>
      <c r="H54" s="628"/>
      <c r="I54" s="629"/>
      <c r="J54" s="66"/>
      <c r="K54" s="67"/>
      <c r="L54" s="73"/>
      <c r="M54" s="73"/>
      <c r="N54" s="73"/>
      <c r="O54" s="73"/>
      <c r="P54" s="72"/>
      <c r="Q54" s="74"/>
      <c r="R54" s="14"/>
      <c r="S54" s="16"/>
      <c r="T54" s="212"/>
      <c r="U54" s="70"/>
      <c r="V54" s="70"/>
      <c r="W54" s="70"/>
      <c r="X54" s="217"/>
      <c r="Y54" s="20"/>
      <c r="Z54" s="20"/>
      <c r="AA54" s="20"/>
      <c r="AB54" s="20"/>
    </row>
    <row r="55" spans="1:28" s="17" customFormat="1" ht="12.75" hidden="1">
      <c r="A55" s="277"/>
      <c r="B55" s="20"/>
      <c r="C55" s="192"/>
      <c r="D55" s="24"/>
      <c r="E55" s="268"/>
      <c r="F55" s="579" t="s">
        <v>24</v>
      </c>
      <c r="G55" s="580"/>
      <c r="H55" s="88" t="s">
        <v>25</v>
      </c>
      <c r="I55" s="162" t="s">
        <v>106</v>
      </c>
      <c r="J55" s="66"/>
      <c r="K55" s="67"/>
      <c r="L55" s="73"/>
      <c r="M55" s="73"/>
      <c r="N55" s="73"/>
      <c r="O55" s="73"/>
      <c r="P55" s="72"/>
      <c r="Q55" s="74"/>
      <c r="R55" s="14"/>
      <c r="S55" s="16"/>
      <c r="T55" s="212"/>
      <c r="U55" s="70"/>
      <c r="V55" s="70"/>
      <c r="W55" s="70"/>
      <c r="X55" s="217"/>
      <c r="Y55" s="20"/>
      <c r="Z55" s="20"/>
      <c r="AA55" s="20"/>
      <c r="AB55" s="20"/>
    </row>
    <row r="56" spans="1:28" s="17" customFormat="1" ht="13.5" customHeight="1" hidden="1">
      <c r="A56" s="277"/>
      <c r="B56" s="20"/>
      <c r="C56" s="192"/>
      <c r="D56" s="24"/>
      <c r="E56" s="268"/>
      <c r="F56" s="593" t="str">
        <f>1!D26</f>
        <v>Dietas</v>
      </c>
      <c r="G56" s="594"/>
      <c r="H56" s="373">
        <f>1!E26</f>
        <v>200</v>
      </c>
      <c r="I56" s="93" t="s">
        <v>20</v>
      </c>
      <c r="J56" s="66"/>
      <c r="K56" s="67"/>
      <c r="L56" s="73"/>
      <c r="M56" s="73"/>
      <c r="N56" s="73"/>
      <c r="O56" s="73"/>
      <c r="P56" s="72"/>
      <c r="Q56" s="74"/>
      <c r="R56" s="14"/>
      <c r="S56" s="16"/>
      <c r="T56" s="212"/>
      <c r="U56" s="70"/>
      <c r="V56" s="70"/>
      <c r="W56" s="70"/>
      <c r="X56" s="217"/>
      <c r="Y56" s="20"/>
      <c r="Z56" s="20"/>
      <c r="AA56" s="20"/>
      <c r="AB56" s="20"/>
    </row>
    <row r="57" spans="1:28" s="17" customFormat="1" ht="13.5" customHeight="1" hidden="1">
      <c r="A57" s="277"/>
      <c r="B57" s="20"/>
      <c r="C57" s="192"/>
      <c r="D57" s="24"/>
      <c r="E57" s="268"/>
      <c r="F57" s="633" t="str">
        <f>1!D27</f>
        <v>Locomoción</v>
      </c>
      <c r="G57" s="634"/>
      <c r="H57" s="374">
        <f>1!E27</f>
        <v>50</v>
      </c>
      <c r="I57" s="95" t="s">
        <v>20</v>
      </c>
      <c r="J57" s="142"/>
      <c r="K57" s="125"/>
      <c r="L57" s="122"/>
      <c r="M57" s="122"/>
      <c r="N57" s="122"/>
      <c r="O57" s="123"/>
      <c r="P57" s="120">
        <f>SUM(H56:H57)</f>
        <v>250</v>
      </c>
      <c r="Q57" s="74"/>
      <c r="R57" s="14"/>
      <c r="S57" s="16"/>
      <c r="T57" s="212"/>
      <c r="U57" s="70"/>
      <c r="V57" s="70"/>
      <c r="W57" s="70"/>
      <c r="X57" s="217"/>
      <c r="Y57" s="20"/>
      <c r="Z57" s="20"/>
      <c r="AA57" s="20"/>
      <c r="AB57" s="20"/>
    </row>
    <row r="58" spans="1:28" s="17" customFormat="1" ht="4.5" customHeight="1" hidden="1">
      <c r="A58" s="277"/>
      <c r="B58" s="20"/>
      <c r="C58" s="192"/>
      <c r="D58" s="24"/>
      <c r="E58" s="268"/>
      <c r="F58" s="63"/>
      <c r="G58" s="64"/>
      <c r="H58" s="65"/>
      <c r="I58" s="65"/>
      <c r="J58" s="66"/>
      <c r="K58" s="67"/>
      <c r="L58" s="73"/>
      <c r="M58" s="73"/>
      <c r="N58" s="73"/>
      <c r="O58" s="73"/>
      <c r="P58" s="72"/>
      <c r="Q58" s="74"/>
      <c r="R58" s="14"/>
      <c r="S58" s="16"/>
      <c r="T58" s="212"/>
      <c r="U58" s="70"/>
      <c r="V58" s="70"/>
      <c r="W58" s="70"/>
      <c r="X58" s="217"/>
      <c r="Y58" s="20"/>
      <c r="Z58" s="20"/>
      <c r="AA58" s="20"/>
      <c r="AB58" s="20"/>
    </row>
    <row r="59" spans="1:28" s="17" customFormat="1" ht="13.5" customHeight="1" hidden="1">
      <c r="A59" s="277"/>
      <c r="B59" s="20"/>
      <c r="C59" s="192"/>
      <c r="D59" s="24"/>
      <c r="E59" s="218" t="s">
        <v>103</v>
      </c>
      <c r="F59" s="218" t="s">
        <v>145</v>
      </c>
      <c r="G59" s="218"/>
      <c r="H59" s="218"/>
      <c r="I59" s="218"/>
      <c r="J59" s="218"/>
      <c r="K59" s="218"/>
      <c r="L59" s="218"/>
      <c r="M59" s="218"/>
      <c r="N59" s="218"/>
      <c r="O59" s="218"/>
      <c r="P59" s="218"/>
      <c r="Q59" s="74"/>
      <c r="R59" s="14"/>
      <c r="S59" s="16"/>
      <c r="T59" s="212"/>
      <c r="U59" s="70"/>
      <c r="V59" s="70"/>
      <c r="W59" s="70"/>
      <c r="X59" s="217"/>
      <c r="Y59" s="20"/>
      <c r="Z59" s="20"/>
      <c r="AA59" s="20"/>
      <c r="AB59" s="20"/>
    </row>
    <row r="60" spans="1:28" s="17" customFormat="1" ht="13.5" customHeight="1" hidden="1">
      <c r="A60" s="277"/>
      <c r="B60" s="20"/>
      <c r="C60" s="192"/>
      <c r="D60" s="24"/>
      <c r="E60" s="218"/>
      <c r="F60" s="218" t="s">
        <v>24</v>
      </c>
      <c r="G60" s="218"/>
      <c r="H60" s="218" t="s">
        <v>25</v>
      </c>
      <c r="I60" s="218" t="s">
        <v>106</v>
      </c>
      <c r="J60" s="218"/>
      <c r="K60" s="218"/>
      <c r="L60" s="218"/>
      <c r="M60" s="218"/>
      <c r="N60" s="218"/>
      <c r="O60" s="218"/>
      <c r="P60" s="218"/>
      <c r="Q60" s="74"/>
      <c r="R60" s="14"/>
      <c r="S60" s="16"/>
      <c r="T60" s="212"/>
      <c r="U60" s="70"/>
      <c r="V60" s="70"/>
      <c r="W60" s="70"/>
      <c r="X60" s="217"/>
      <c r="Y60" s="20"/>
      <c r="Z60" s="20"/>
      <c r="AA60" s="20"/>
      <c r="AB60" s="20"/>
    </row>
    <row r="61" spans="1:28" s="17" customFormat="1" ht="13.5" customHeight="1" hidden="1">
      <c r="A61" s="277"/>
      <c r="B61" s="20"/>
      <c r="C61" s="192"/>
      <c r="D61" s="24"/>
      <c r="E61" s="218"/>
      <c r="F61" s="218"/>
      <c r="G61" s="218"/>
      <c r="H61" s="218"/>
      <c r="I61" s="218" t="s">
        <v>19</v>
      </c>
      <c r="J61" s="218"/>
      <c r="K61" s="218"/>
      <c r="L61" s="218"/>
      <c r="M61" s="218"/>
      <c r="N61" s="218"/>
      <c r="O61" s="218"/>
      <c r="P61" s="218"/>
      <c r="Q61" s="74"/>
      <c r="R61" s="14"/>
      <c r="S61" s="16"/>
      <c r="T61" s="212"/>
      <c r="U61" s="70"/>
      <c r="V61" s="70"/>
      <c r="W61" s="70"/>
      <c r="X61" s="217"/>
      <c r="Y61" s="20"/>
      <c r="Z61" s="20"/>
      <c r="AA61" s="20"/>
      <c r="AB61" s="20"/>
    </row>
    <row r="62" spans="1:28" s="17" customFormat="1" ht="13.5" customHeight="1" hidden="1">
      <c r="A62" s="277"/>
      <c r="B62" s="20"/>
      <c r="C62" s="192"/>
      <c r="D62" s="24"/>
      <c r="E62" s="218"/>
      <c r="F62" s="218"/>
      <c r="G62" s="218"/>
      <c r="H62" s="218"/>
      <c r="I62" s="218" t="s">
        <v>19</v>
      </c>
      <c r="J62" s="218"/>
      <c r="K62" s="218"/>
      <c r="L62" s="218"/>
      <c r="M62" s="218"/>
      <c r="N62" s="218"/>
      <c r="O62" s="218"/>
      <c r="P62" s="218">
        <f>SUM(H61:H62)</f>
        <v>0</v>
      </c>
      <c r="Q62" s="74"/>
      <c r="R62" s="14"/>
      <c r="S62" s="16"/>
      <c r="T62" s="212"/>
      <c r="U62" s="70"/>
      <c r="V62" s="70"/>
      <c r="W62" s="70"/>
      <c r="X62" s="217"/>
      <c r="Y62" s="20"/>
      <c r="Z62" s="20"/>
      <c r="AA62" s="20"/>
      <c r="AB62" s="20"/>
    </row>
    <row r="63" spans="1:28" s="17" customFormat="1" ht="4.5" customHeight="1" hidden="1">
      <c r="A63" s="277"/>
      <c r="B63" s="20"/>
      <c r="C63" s="192"/>
      <c r="D63" s="24"/>
      <c r="E63" s="218"/>
      <c r="F63" s="218"/>
      <c r="G63" s="218"/>
      <c r="H63" s="218"/>
      <c r="I63" s="218"/>
      <c r="J63" s="218"/>
      <c r="K63" s="218"/>
      <c r="L63" s="218"/>
      <c r="M63" s="218"/>
      <c r="N63" s="218"/>
      <c r="O63" s="218"/>
      <c r="P63" s="218"/>
      <c r="Q63" s="74"/>
      <c r="R63" s="14"/>
      <c r="S63" s="16"/>
      <c r="T63" s="212"/>
      <c r="U63" s="70"/>
      <c r="V63" s="70"/>
      <c r="W63" s="70"/>
      <c r="X63" s="217"/>
      <c r="Y63" s="20"/>
      <c r="Z63" s="20"/>
      <c r="AA63" s="20"/>
      <c r="AB63" s="20"/>
    </row>
    <row r="64" spans="1:28" s="17" customFormat="1" ht="13.5" customHeight="1" hidden="1">
      <c r="A64" s="277"/>
      <c r="B64" s="20"/>
      <c r="C64" s="192"/>
      <c r="D64" s="24"/>
      <c r="E64" s="218" t="s">
        <v>104</v>
      </c>
      <c r="F64" s="218" t="s">
        <v>146</v>
      </c>
      <c r="G64" s="218"/>
      <c r="H64" s="218"/>
      <c r="I64" s="218"/>
      <c r="J64" s="218"/>
      <c r="K64" s="218"/>
      <c r="L64" s="218"/>
      <c r="M64" s="218"/>
      <c r="N64" s="218"/>
      <c r="O64" s="218"/>
      <c r="P64" s="218"/>
      <c r="Q64" s="74"/>
      <c r="R64" s="14"/>
      <c r="S64" s="16"/>
      <c r="T64" s="212"/>
      <c r="U64" s="70"/>
      <c r="V64" s="70"/>
      <c r="W64" s="70"/>
      <c r="X64" s="217"/>
      <c r="Y64" s="20"/>
      <c r="Z64" s="20"/>
      <c r="AA64" s="20"/>
      <c r="AB64" s="20"/>
    </row>
    <row r="65" spans="1:28" s="17" customFormat="1" ht="13.5" customHeight="1" hidden="1">
      <c r="A65" s="277"/>
      <c r="B65" s="20"/>
      <c r="C65" s="192"/>
      <c r="D65" s="24"/>
      <c r="E65" s="218"/>
      <c r="F65" s="218" t="s">
        <v>24</v>
      </c>
      <c r="G65" s="218"/>
      <c r="H65" s="218" t="s">
        <v>25</v>
      </c>
      <c r="I65" s="218" t="s">
        <v>106</v>
      </c>
      <c r="J65" s="218"/>
      <c r="K65" s="218"/>
      <c r="L65" s="218"/>
      <c r="M65" s="218"/>
      <c r="N65" s="218"/>
      <c r="O65" s="218"/>
      <c r="P65" s="218"/>
      <c r="Q65" s="74"/>
      <c r="R65" s="14"/>
      <c r="S65" s="16"/>
      <c r="T65" s="212"/>
      <c r="U65" s="70"/>
      <c r="V65" s="70"/>
      <c r="W65" s="70"/>
      <c r="X65" s="217"/>
      <c r="Y65" s="20"/>
      <c r="Z65" s="20"/>
      <c r="AA65" s="20"/>
      <c r="AB65" s="20"/>
    </row>
    <row r="66" spans="1:28" s="17" customFormat="1" ht="13.5" customHeight="1" hidden="1">
      <c r="A66" s="277"/>
      <c r="B66" s="20"/>
      <c r="C66" s="192"/>
      <c r="D66" s="24"/>
      <c r="E66" s="218"/>
      <c r="F66" s="218"/>
      <c r="G66" s="218"/>
      <c r="H66" s="218"/>
      <c r="I66" s="218" t="s">
        <v>19</v>
      </c>
      <c r="J66" s="218"/>
      <c r="K66" s="218"/>
      <c r="L66" s="218"/>
      <c r="M66" s="218"/>
      <c r="N66" s="218"/>
      <c r="O66" s="218"/>
      <c r="P66" s="218"/>
      <c r="Q66" s="74"/>
      <c r="R66" s="14"/>
      <c r="S66" s="16"/>
      <c r="T66" s="212"/>
      <c r="U66" s="70"/>
      <c r="V66" s="70"/>
      <c r="W66" s="70"/>
      <c r="X66" s="217"/>
      <c r="Y66" s="20"/>
      <c r="Z66" s="20"/>
      <c r="AA66" s="20"/>
      <c r="AB66" s="20"/>
    </row>
    <row r="67" spans="1:28" s="17" customFormat="1" ht="13.5" customHeight="1" hidden="1">
      <c r="A67" s="277"/>
      <c r="B67" s="20"/>
      <c r="C67" s="192"/>
      <c r="D67" s="24"/>
      <c r="E67" s="218"/>
      <c r="F67" s="218"/>
      <c r="G67" s="218"/>
      <c r="H67" s="218"/>
      <c r="I67" s="218" t="s">
        <v>19</v>
      </c>
      <c r="J67" s="218"/>
      <c r="K67" s="218"/>
      <c r="L67" s="218"/>
      <c r="M67" s="218"/>
      <c r="N67" s="218"/>
      <c r="O67" s="218"/>
      <c r="P67" s="218">
        <f>SUM(H66:H67)</f>
        <v>0</v>
      </c>
      <c r="Q67" s="74"/>
      <c r="R67" s="14"/>
      <c r="S67" s="16"/>
      <c r="T67" s="212"/>
      <c r="U67" s="70"/>
      <c r="V67" s="70"/>
      <c r="W67" s="70"/>
      <c r="X67" s="217"/>
      <c r="Y67" s="20"/>
      <c r="Z67" s="20"/>
      <c r="AA67" s="20"/>
      <c r="AB67" s="20"/>
    </row>
    <row r="68" spans="1:28" s="17" customFormat="1" ht="4.5" customHeight="1" hidden="1">
      <c r="A68" s="277"/>
      <c r="B68" s="20"/>
      <c r="C68" s="192"/>
      <c r="D68" s="24"/>
      <c r="E68" s="218"/>
      <c r="F68" s="218"/>
      <c r="G68" s="218"/>
      <c r="H68" s="218"/>
      <c r="I68" s="218"/>
      <c r="J68" s="218"/>
      <c r="K68" s="218"/>
      <c r="L68" s="218"/>
      <c r="M68" s="218"/>
      <c r="N68" s="218"/>
      <c r="O68" s="218"/>
      <c r="P68" s="218"/>
      <c r="Q68" s="74"/>
      <c r="R68" s="14"/>
      <c r="S68" s="16"/>
      <c r="T68" s="212"/>
      <c r="U68" s="70"/>
      <c r="V68" s="70"/>
      <c r="W68" s="70"/>
      <c r="X68" s="217"/>
      <c r="Y68" s="20"/>
      <c r="Z68" s="20"/>
      <c r="AA68" s="20"/>
      <c r="AB68" s="20"/>
    </row>
    <row r="69" spans="1:28" s="17" customFormat="1" ht="13.5" customHeight="1" hidden="1">
      <c r="A69" s="277"/>
      <c r="B69" s="20"/>
      <c r="C69" s="192"/>
      <c r="D69" s="24"/>
      <c r="E69" s="218" t="s">
        <v>105</v>
      </c>
      <c r="F69" s="218" t="s">
        <v>147</v>
      </c>
      <c r="G69" s="218"/>
      <c r="H69" s="218"/>
      <c r="I69" s="218"/>
      <c r="J69" s="218"/>
      <c r="K69" s="218"/>
      <c r="L69" s="218"/>
      <c r="M69" s="218"/>
      <c r="N69" s="218"/>
      <c r="O69" s="218"/>
      <c r="P69" s="218"/>
      <c r="Q69" s="74"/>
      <c r="R69" s="14"/>
      <c r="S69" s="16"/>
      <c r="T69" s="212"/>
      <c r="U69" s="70"/>
      <c r="V69" s="70"/>
      <c r="W69" s="70"/>
      <c r="X69" s="217"/>
      <c r="Y69" s="20"/>
      <c r="Z69" s="20"/>
      <c r="AA69" s="20"/>
      <c r="AB69" s="20"/>
    </row>
    <row r="70" spans="1:28" s="17" customFormat="1" ht="13.5" customHeight="1" hidden="1">
      <c r="A70" s="277"/>
      <c r="B70" s="20"/>
      <c r="C70" s="192"/>
      <c r="D70" s="24"/>
      <c r="E70" s="218"/>
      <c r="F70" s="218" t="s">
        <v>24</v>
      </c>
      <c r="G70" s="218"/>
      <c r="H70" s="218" t="s">
        <v>25</v>
      </c>
      <c r="I70" s="218" t="s">
        <v>106</v>
      </c>
      <c r="J70" s="218"/>
      <c r="K70" s="218"/>
      <c r="L70" s="218"/>
      <c r="M70" s="218"/>
      <c r="N70" s="218"/>
      <c r="O70" s="218"/>
      <c r="P70" s="218"/>
      <c r="Q70" s="74"/>
      <c r="R70" s="14"/>
      <c r="S70" s="16"/>
      <c r="T70" s="212"/>
      <c r="U70" s="70"/>
      <c r="V70" s="70"/>
      <c r="W70" s="70"/>
      <c r="X70" s="217"/>
      <c r="Y70" s="20"/>
      <c r="Z70" s="20"/>
      <c r="AA70" s="20"/>
      <c r="AB70" s="20"/>
    </row>
    <row r="71" spans="1:28" s="17" customFormat="1" ht="13.5" customHeight="1" hidden="1">
      <c r="A71" s="277"/>
      <c r="B71" s="20"/>
      <c r="C71" s="192"/>
      <c r="D71" s="24"/>
      <c r="E71" s="218"/>
      <c r="F71" s="218"/>
      <c r="G71" s="218"/>
      <c r="H71" s="218"/>
      <c r="I71" s="218" t="s">
        <v>19</v>
      </c>
      <c r="J71" s="218"/>
      <c r="K71" s="218"/>
      <c r="L71" s="218"/>
      <c r="M71" s="218"/>
      <c r="N71" s="218"/>
      <c r="O71" s="218"/>
      <c r="P71" s="218"/>
      <c r="Q71" s="74"/>
      <c r="R71" s="14"/>
      <c r="S71" s="16"/>
      <c r="T71" s="212"/>
      <c r="U71" s="70"/>
      <c r="V71" s="70"/>
      <c r="W71" s="70"/>
      <c r="X71" s="217"/>
      <c r="Y71" s="20"/>
      <c r="Z71" s="20"/>
      <c r="AA71" s="20"/>
      <c r="AB71" s="20"/>
    </row>
    <row r="72" spans="1:28" s="17" customFormat="1" ht="13.5" customHeight="1" hidden="1">
      <c r="A72" s="277"/>
      <c r="B72" s="20"/>
      <c r="C72" s="192"/>
      <c r="D72" s="24"/>
      <c r="E72" s="218"/>
      <c r="F72" s="218"/>
      <c r="G72" s="218"/>
      <c r="H72" s="218"/>
      <c r="I72" s="218" t="s">
        <v>19</v>
      </c>
      <c r="J72" s="218"/>
      <c r="K72" s="218"/>
      <c r="L72" s="218"/>
      <c r="M72" s="218"/>
      <c r="N72" s="218"/>
      <c r="O72" s="218"/>
      <c r="P72" s="218"/>
      <c r="Q72" s="74"/>
      <c r="R72" s="14"/>
      <c r="S72" s="16"/>
      <c r="T72" s="212"/>
      <c r="U72" s="70"/>
      <c r="V72" s="70"/>
      <c r="W72" s="70"/>
      <c r="X72" s="217"/>
      <c r="Y72" s="20"/>
      <c r="Z72" s="20"/>
      <c r="AA72" s="20"/>
      <c r="AB72" s="20"/>
    </row>
    <row r="73" spans="1:28" s="17" customFormat="1" ht="13.5" customHeight="1" hidden="1">
      <c r="A73" s="277"/>
      <c r="B73" s="20"/>
      <c r="C73" s="192"/>
      <c r="D73" s="24"/>
      <c r="E73" s="218"/>
      <c r="F73" s="218"/>
      <c r="G73" s="218"/>
      <c r="H73" s="218"/>
      <c r="I73" s="218" t="s">
        <v>19</v>
      </c>
      <c r="J73" s="218"/>
      <c r="K73" s="218"/>
      <c r="L73" s="218"/>
      <c r="M73" s="218"/>
      <c r="N73" s="218"/>
      <c r="O73" s="218"/>
      <c r="P73" s="218">
        <f>SUM(H71:H73)</f>
        <v>0</v>
      </c>
      <c r="Q73" s="74"/>
      <c r="R73" s="14"/>
      <c r="S73" s="16"/>
      <c r="T73" s="212"/>
      <c r="U73" s="70"/>
      <c r="V73" s="70"/>
      <c r="W73" s="70"/>
      <c r="X73" s="217"/>
      <c r="Y73" s="20"/>
      <c r="Z73" s="20"/>
      <c r="AA73" s="20"/>
      <c r="AB73" s="20"/>
    </row>
    <row r="74" spans="1:28" s="17" customFormat="1" ht="24.75" customHeight="1" hidden="1" thickBot="1">
      <c r="A74" s="277"/>
      <c r="B74" s="20"/>
      <c r="C74" s="192"/>
      <c r="D74" s="24"/>
      <c r="E74" s="101"/>
      <c r="F74" s="63"/>
      <c r="G74" s="64"/>
      <c r="H74" s="65"/>
      <c r="I74" s="65"/>
      <c r="J74" s="66"/>
      <c r="K74" s="67"/>
      <c r="L74" s="73"/>
      <c r="M74" s="73"/>
      <c r="N74" s="73"/>
      <c r="O74" s="73"/>
      <c r="P74" s="72"/>
      <c r="Q74" s="74"/>
      <c r="R74" s="14"/>
      <c r="S74" s="16"/>
      <c r="T74" s="212"/>
      <c r="U74" s="70"/>
      <c r="V74" s="70"/>
      <c r="W74" s="70"/>
      <c r="X74" s="217"/>
      <c r="Y74" s="20"/>
      <c r="Z74" s="20"/>
      <c r="AA74" s="20"/>
      <c r="AB74" s="20"/>
    </row>
    <row r="75" spans="1:28" s="17" customFormat="1" ht="16.5" customHeight="1" hidden="1" thickBot="1">
      <c r="A75" s="280" t="s">
        <v>89</v>
      </c>
      <c r="B75" s="20"/>
      <c r="C75" s="207"/>
      <c r="D75" s="208"/>
      <c r="E75" s="75" t="s">
        <v>41</v>
      </c>
      <c r="F75" s="635" t="s">
        <v>89</v>
      </c>
      <c r="G75" s="636"/>
      <c r="H75" s="636"/>
      <c r="I75" s="636"/>
      <c r="J75" s="637"/>
      <c r="K75" s="67"/>
      <c r="L75" s="68"/>
      <c r="M75" s="73"/>
      <c r="N75" s="73"/>
      <c r="O75" s="73"/>
      <c r="P75" s="128" t="s">
        <v>26</v>
      </c>
      <c r="Q75" s="74"/>
      <c r="R75" s="14"/>
      <c r="S75" s="16"/>
      <c r="T75" s="212"/>
      <c r="U75" s="70"/>
      <c r="V75" s="70"/>
      <c r="W75" s="70"/>
      <c r="X75" s="217"/>
      <c r="Y75" s="20"/>
      <c r="Z75" s="20"/>
      <c r="AA75" s="20"/>
      <c r="AB75" s="20"/>
    </row>
    <row r="76" spans="1:28" s="17" customFormat="1" ht="9.75" customHeight="1" hidden="1" thickBot="1">
      <c r="A76" s="279"/>
      <c r="B76" s="20"/>
      <c r="C76" s="192"/>
      <c r="D76" s="24"/>
      <c r="E76" s="101"/>
      <c r="F76" s="63"/>
      <c r="G76" s="64"/>
      <c r="H76" s="65"/>
      <c r="I76" s="65"/>
      <c r="J76" s="66"/>
      <c r="K76" s="67"/>
      <c r="L76" s="73"/>
      <c r="M76" s="73"/>
      <c r="N76" s="73"/>
      <c r="O76" s="73"/>
      <c r="P76" s="72"/>
      <c r="Q76" s="74"/>
      <c r="R76" s="14"/>
      <c r="S76" s="16"/>
      <c r="T76" s="212"/>
      <c r="U76" s="70"/>
      <c r="V76" s="70"/>
      <c r="W76" s="70"/>
      <c r="X76" s="217"/>
      <c r="Y76" s="20"/>
      <c r="Z76" s="20"/>
      <c r="AA76" s="20"/>
      <c r="AB76" s="20"/>
    </row>
    <row r="77" spans="1:28" s="17" customFormat="1" ht="15.75" hidden="1" thickBot="1">
      <c r="A77" s="279"/>
      <c r="B77" s="20"/>
      <c r="C77" s="192"/>
      <c r="D77" s="160"/>
      <c r="E77" s="159">
        <v>3</v>
      </c>
      <c r="F77" s="638" t="s">
        <v>92</v>
      </c>
      <c r="G77" s="639"/>
      <c r="H77" s="639"/>
      <c r="I77" s="639"/>
      <c r="J77" s="640"/>
      <c r="K77" s="125"/>
      <c r="L77" s="122"/>
      <c r="M77" s="122"/>
      <c r="N77" s="122"/>
      <c r="O77" s="123"/>
      <c r="P77" s="129">
        <f>+P99</f>
        <v>168.325625</v>
      </c>
      <c r="Q77" s="74"/>
      <c r="R77" s="14"/>
      <c r="S77" s="16"/>
      <c r="T77" s="212"/>
      <c r="U77" s="70"/>
      <c r="V77" s="70"/>
      <c r="W77" s="70"/>
      <c r="X77" s="217"/>
      <c r="Y77" s="20"/>
      <c r="Z77" s="20"/>
      <c r="AA77" s="20"/>
      <c r="AB77" s="20"/>
    </row>
    <row r="78" spans="1:28" s="17" customFormat="1" ht="9.75" customHeight="1" hidden="1">
      <c r="A78" s="279"/>
      <c r="B78" s="20"/>
      <c r="C78" s="192"/>
      <c r="D78" s="24"/>
      <c r="E78" s="101"/>
      <c r="F78" s="63"/>
      <c r="G78" s="64"/>
      <c r="H78" s="65"/>
      <c r="I78" s="65"/>
      <c r="J78" s="66"/>
      <c r="K78" s="67"/>
      <c r="L78" s="73"/>
      <c r="M78" s="73"/>
      <c r="N78" s="73"/>
      <c r="O78" s="73"/>
      <c r="P78" s="72"/>
      <c r="Q78" s="74"/>
      <c r="R78" s="14"/>
      <c r="S78" s="16"/>
      <c r="T78" s="212"/>
      <c r="U78" s="70"/>
      <c r="V78" s="70"/>
      <c r="W78" s="70"/>
      <c r="X78" s="217"/>
      <c r="Y78" s="20"/>
      <c r="Z78" s="20"/>
      <c r="AA78" s="20"/>
      <c r="AB78" s="20"/>
    </row>
    <row r="79" spans="1:28" s="17" customFormat="1" ht="12.75" hidden="1">
      <c r="A79" s="279"/>
      <c r="B79" s="20"/>
      <c r="C79" s="192"/>
      <c r="D79" s="24"/>
      <c r="E79" s="266" t="s">
        <v>108</v>
      </c>
      <c r="F79" s="550" t="s">
        <v>149</v>
      </c>
      <c r="G79" s="551"/>
      <c r="H79" s="551"/>
      <c r="I79" s="551"/>
      <c r="J79" s="552"/>
      <c r="K79" s="163"/>
      <c r="L79" s="164"/>
      <c r="M79" s="164"/>
      <c r="N79" s="164"/>
      <c r="O79" s="164"/>
      <c r="P79" s="72"/>
      <c r="Q79" s="74"/>
      <c r="R79" s="14"/>
      <c r="S79" s="16"/>
      <c r="T79" s="212"/>
      <c r="U79" s="70"/>
      <c r="V79" s="70"/>
      <c r="W79" s="70"/>
      <c r="X79" s="217"/>
      <c r="Y79" s="20"/>
      <c r="Z79" s="20"/>
      <c r="AA79" s="20"/>
      <c r="AB79" s="20"/>
    </row>
    <row r="80" spans="1:28" s="17" customFormat="1" ht="12.75" hidden="1">
      <c r="A80" s="279"/>
      <c r="B80" s="20"/>
      <c r="C80" s="192"/>
      <c r="D80" s="24"/>
      <c r="E80" s="268"/>
      <c r="F80" s="612" t="s">
        <v>90</v>
      </c>
      <c r="G80" s="613"/>
      <c r="H80" s="613"/>
      <c r="I80" s="553">
        <f>+P18+P29+P41+P50</f>
        <v>2003</v>
      </c>
      <c r="J80" s="554"/>
      <c r="K80" s="163"/>
      <c r="L80" s="164"/>
      <c r="M80" s="164"/>
      <c r="N80" s="164"/>
      <c r="O80" s="164"/>
      <c r="P80" s="72"/>
      <c r="Q80" s="74"/>
      <c r="R80" s="14"/>
      <c r="S80" s="16"/>
      <c r="T80" s="212"/>
      <c r="U80" s="70"/>
      <c r="V80" s="70"/>
      <c r="W80" s="70"/>
      <c r="X80" s="217"/>
      <c r="Y80" s="20"/>
      <c r="Z80" s="20"/>
      <c r="AA80" s="20"/>
      <c r="AB80" s="20"/>
    </row>
    <row r="81" spans="1:28" s="17" customFormat="1" ht="12.75" hidden="1">
      <c r="A81" s="279"/>
      <c r="B81" s="20"/>
      <c r="C81" s="192"/>
      <c r="D81" s="24"/>
      <c r="E81" s="268"/>
      <c r="F81" s="612" t="s">
        <v>91</v>
      </c>
      <c r="G81" s="613"/>
      <c r="H81" s="613"/>
      <c r="I81" s="553">
        <f>+L152-P41</f>
        <v>425.75</v>
      </c>
      <c r="J81" s="554"/>
      <c r="K81" s="163"/>
      <c r="L81" s="164"/>
      <c r="M81" s="164"/>
      <c r="N81" s="164"/>
      <c r="O81" s="164"/>
      <c r="P81" s="72"/>
      <c r="Q81" s="74"/>
      <c r="R81" s="14"/>
      <c r="S81" s="16"/>
      <c r="T81" s="212"/>
      <c r="U81" s="70"/>
      <c r="V81" s="70"/>
      <c r="W81" s="70"/>
      <c r="X81" s="217"/>
      <c r="Y81" s="20"/>
      <c r="Z81" s="20"/>
      <c r="AA81" s="20"/>
      <c r="AB81" s="20"/>
    </row>
    <row r="82" spans="1:28" s="17" customFormat="1" ht="12.75" hidden="1">
      <c r="A82" s="279"/>
      <c r="B82" s="20"/>
      <c r="C82" s="192"/>
      <c r="D82" s="24"/>
      <c r="E82" s="268"/>
      <c r="F82" s="612" t="s">
        <v>115</v>
      </c>
      <c r="G82" s="613"/>
      <c r="H82" s="613"/>
      <c r="I82" s="541"/>
      <c r="J82" s="542"/>
      <c r="K82" s="163"/>
      <c r="L82" s="164"/>
      <c r="M82" s="164"/>
      <c r="N82" s="164"/>
      <c r="O82" s="164"/>
      <c r="P82" s="72"/>
      <c r="Q82" s="74"/>
      <c r="R82" s="14"/>
      <c r="S82" s="16"/>
      <c r="T82" s="212"/>
      <c r="U82" s="70"/>
      <c r="V82" s="70"/>
      <c r="W82" s="70"/>
      <c r="X82" s="217"/>
      <c r="Y82" s="20"/>
      <c r="Z82" s="20"/>
      <c r="AA82" s="20"/>
      <c r="AB82" s="20"/>
    </row>
    <row r="83" spans="1:28" s="17" customFormat="1" ht="12.75" hidden="1">
      <c r="A83" s="279"/>
      <c r="B83" s="20"/>
      <c r="C83" s="192"/>
      <c r="D83" s="24"/>
      <c r="E83" s="268"/>
      <c r="F83" s="644" t="s">
        <v>148</v>
      </c>
      <c r="G83" s="645"/>
      <c r="H83" s="645"/>
      <c r="I83" s="645"/>
      <c r="J83" s="646"/>
      <c r="K83" s="163"/>
      <c r="L83" s="164"/>
      <c r="M83" s="164"/>
      <c r="N83" s="164"/>
      <c r="O83" s="164"/>
      <c r="P83" s="72"/>
      <c r="Q83" s="74"/>
      <c r="R83" s="14"/>
      <c r="S83" s="16"/>
      <c r="T83" s="212"/>
      <c r="U83" s="70"/>
      <c r="V83" s="70"/>
      <c r="W83" s="70"/>
      <c r="X83" s="217"/>
      <c r="Y83" s="20"/>
      <c r="Z83" s="20"/>
      <c r="AA83" s="20"/>
      <c r="AB83" s="20"/>
    </row>
    <row r="84" spans="1:28" s="17" customFormat="1" ht="12.75" hidden="1">
      <c r="A84" s="279"/>
      <c r="B84" s="20"/>
      <c r="C84" s="192"/>
      <c r="D84" s="24"/>
      <c r="E84" s="268"/>
      <c r="F84" s="560" t="s">
        <v>107</v>
      </c>
      <c r="G84" s="561"/>
      <c r="H84" s="561"/>
      <c r="I84" s="553">
        <f>SUM(I80:J82)</f>
        <v>2428.75</v>
      </c>
      <c r="J84" s="554"/>
      <c r="K84" s="163"/>
      <c r="L84" s="164"/>
      <c r="M84" s="164"/>
      <c r="N84" s="164"/>
      <c r="O84" s="164"/>
      <c r="P84" s="72"/>
      <c r="Q84" s="74"/>
      <c r="R84" s="14"/>
      <c r="S84" s="16"/>
      <c r="T84" s="212"/>
      <c r="U84" s="70"/>
      <c r="V84" s="70"/>
      <c r="W84" s="70"/>
      <c r="X84" s="217"/>
      <c r="Y84" s="20"/>
      <c r="Z84" s="20"/>
      <c r="AA84" s="20"/>
      <c r="AB84" s="20"/>
    </row>
    <row r="85" spans="1:28" s="17" customFormat="1" ht="12.75" hidden="1">
      <c r="A85" s="279"/>
      <c r="B85" s="20"/>
      <c r="C85" s="192"/>
      <c r="D85" s="24"/>
      <c r="E85" s="268"/>
      <c r="F85" s="543" t="s">
        <v>111</v>
      </c>
      <c r="G85" s="544"/>
      <c r="H85" s="544"/>
      <c r="I85" s="541"/>
      <c r="J85" s="542"/>
      <c r="K85" s="165"/>
      <c r="L85" s="353"/>
      <c r="M85" s="164"/>
      <c r="N85" s="164"/>
      <c r="O85" s="164"/>
      <c r="P85" s="72"/>
      <c r="Q85" s="74"/>
      <c r="R85" s="14"/>
      <c r="S85" s="16"/>
      <c r="T85" s="212" t="s">
        <v>113</v>
      </c>
      <c r="U85" s="70"/>
      <c r="V85" s="70"/>
      <c r="W85" s="70"/>
      <c r="X85" s="217"/>
      <c r="Y85" s="20"/>
      <c r="Z85" s="20"/>
      <c r="AA85" s="20"/>
      <c r="AB85" s="20"/>
    </row>
    <row r="86" spans="1:28" s="17" customFormat="1" ht="12.75" hidden="1">
      <c r="A86" s="279"/>
      <c r="B86" s="20"/>
      <c r="C86" s="192"/>
      <c r="D86" s="24"/>
      <c r="E86" s="268"/>
      <c r="F86" s="539" t="s">
        <v>112</v>
      </c>
      <c r="G86" s="540"/>
      <c r="H86" s="540"/>
      <c r="I86" s="524">
        <f>IF(I85=0,I84,I85)</f>
        <v>2428.75</v>
      </c>
      <c r="J86" s="525"/>
      <c r="K86" s="163"/>
      <c r="L86" s="164"/>
      <c r="M86" s="164"/>
      <c r="N86" s="164"/>
      <c r="O86" s="164"/>
      <c r="P86" s="72"/>
      <c r="Q86" s="74"/>
      <c r="R86" s="14"/>
      <c r="S86" s="16"/>
      <c r="T86" s="212"/>
      <c r="U86" s="70"/>
      <c r="V86" s="70"/>
      <c r="W86" s="70"/>
      <c r="X86" s="217"/>
      <c r="Y86" s="20"/>
      <c r="Z86" s="20"/>
      <c r="AA86" s="20"/>
      <c r="AB86" s="20"/>
    </row>
    <row r="87" spans="1:28" s="17" customFormat="1" ht="4.5" customHeight="1" hidden="1">
      <c r="A87" s="279"/>
      <c r="B87" s="20"/>
      <c r="C87" s="192"/>
      <c r="D87" s="24"/>
      <c r="E87" s="268"/>
      <c r="F87" s="63"/>
      <c r="G87" s="64"/>
      <c r="H87" s="65"/>
      <c r="I87" s="65"/>
      <c r="J87" s="66"/>
      <c r="K87" s="163"/>
      <c r="L87" s="164"/>
      <c r="M87" s="164"/>
      <c r="N87" s="164"/>
      <c r="O87" s="164"/>
      <c r="P87" s="72"/>
      <c r="Q87" s="74"/>
      <c r="R87" s="14"/>
      <c r="S87" s="16"/>
      <c r="T87" s="212"/>
      <c r="U87" s="70"/>
      <c r="V87" s="70"/>
      <c r="W87" s="70"/>
      <c r="X87" s="217"/>
      <c r="Y87" s="20"/>
      <c r="Z87" s="20"/>
      <c r="AA87" s="20"/>
      <c r="AB87" s="20"/>
    </row>
    <row r="88" spans="1:28" s="17" customFormat="1" ht="12.75" hidden="1">
      <c r="A88" s="279"/>
      <c r="B88" s="20"/>
      <c r="C88" s="192"/>
      <c r="D88" s="24"/>
      <c r="E88" s="266" t="s">
        <v>109</v>
      </c>
      <c r="F88" s="557" t="s">
        <v>150</v>
      </c>
      <c r="G88" s="558"/>
      <c r="H88" s="558"/>
      <c r="I88" s="558"/>
      <c r="J88" s="559"/>
      <c r="K88" s="163"/>
      <c r="L88" s="164"/>
      <c r="M88" s="164"/>
      <c r="N88" s="164"/>
      <c r="O88" s="164"/>
      <c r="P88" s="72"/>
      <c r="Q88" s="74"/>
      <c r="R88" s="14"/>
      <c r="S88" s="16"/>
      <c r="T88" s="212"/>
      <c r="U88" s="70"/>
      <c r="V88" s="70"/>
      <c r="W88" s="70"/>
      <c r="X88" s="217"/>
      <c r="Y88" s="20"/>
      <c r="Z88" s="20"/>
      <c r="AA88" s="20"/>
      <c r="AB88" s="20"/>
    </row>
    <row r="89" spans="1:28" s="17" customFormat="1" ht="12.75" hidden="1">
      <c r="A89" s="279"/>
      <c r="B89" s="20"/>
      <c r="C89" s="192"/>
      <c r="D89" s="24"/>
      <c r="E89" s="268"/>
      <c r="F89" s="560" t="s">
        <v>107</v>
      </c>
      <c r="G89" s="561"/>
      <c r="H89" s="561"/>
      <c r="I89" s="553">
        <f>+I84</f>
        <v>2428.75</v>
      </c>
      <c r="J89" s="554"/>
      <c r="K89" s="163"/>
      <c r="L89" s="164"/>
      <c r="M89" s="164"/>
      <c r="N89" s="164"/>
      <c r="O89" s="164"/>
      <c r="P89" s="72"/>
      <c r="Q89" s="74"/>
      <c r="R89" s="14"/>
      <c r="S89" s="16"/>
      <c r="T89" s="212"/>
      <c r="U89" s="70"/>
      <c r="V89" s="70"/>
      <c r="W89" s="70"/>
      <c r="X89" s="217"/>
      <c r="Y89" s="20"/>
      <c r="Z89" s="20"/>
      <c r="AA89" s="20"/>
      <c r="AB89" s="20"/>
    </row>
    <row r="90" spans="1:28" s="17" customFormat="1" ht="12.75" hidden="1">
      <c r="A90" s="279"/>
      <c r="B90" s="20"/>
      <c r="C90" s="192"/>
      <c r="D90" s="24"/>
      <c r="E90" s="268"/>
      <c r="F90" s="543" t="s">
        <v>111</v>
      </c>
      <c r="G90" s="544"/>
      <c r="H90" s="544"/>
      <c r="I90" s="541"/>
      <c r="J90" s="542"/>
      <c r="K90" s="165"/>
      <c r="L90" s="353"/>
      <c r="M90" s="164"/>
      <c r="N90" s="164"/>
      <c r="O90" s="164"/>
      <c r="P90" s="72"/>
      <c r="Q90" s="74"/>
      <c r="R90" s="14"/>
      <c r="S90" s="16"/>
      <c r="T90" s="212" t="s">
        <v>113</v>
      </c>
      <c r="U90" s="70"/>
      <c r="V90" s="70"/>
      <c r="W90" s="70"/>
      <c r="X90" s="217"/>
      <c r="Y90" s="20"/>
      <c r="Z90" s="20"/>
      <c r="AA90" s="20"/>
      <c r="AB90" s="20"/>
    </row>
    <row r="91" spans="1:28" s="17" customFormat="1" ht="12.75" hidden="1">
      <c r="A91" s="279"/>
      <c r="B91" s="20"/>
      <c r="C91" s="192"/>
      <c r="D91" s="24"/>
      <c r="E91" s="268"/>
      <c r="F91" s="539" t="s">
        <v>112</v>
      </c>
      <c r="G91" s="540"/>
      <c r="H91" s="540"/>
      <c r="I91" s="524">
        <f>IF(I90=0,I89,I90)</f>
        <v>2428.75</v>
      </c>
      <c r="J91" s="525"/>
      <c r="K91" s="163"/>
      <c r="L91" s="164"/>
      <c r="M91" s="164"/>
      <c r="N91" s="164"/>
      <c r="O91" s="164"/>
      <c r="P91" s="72"/>
      <c r="Q91" s="74"/>
      <c r="R91" s="14"/>
      <c r="S91" s="16"/>
      <c r="T91" s="212"/>
      <c r="U91" s="70"/>
      <c r="V91" s="70"/>
      <c r="W91" s="70"/>
      <c r="X91" s="217"/>
      <c r="Y91" s="20"/>
      <c r="Z91" s="20"/>
      <c r="AA91" s="20"/>
      <c r="AB91" s="20"/>
    </row>
    <row r="92" spans="1:28" s="17" customFormat="1" ht="4.5" customHeight="1" hidden="1">
      <c r="A92" s="279"/>
      <c r="B92" s="20"/>
      <c r="C92" s="192"/>
      <c r="D92" s="24"/>
      <c r="E92" s="268"/>
      <c r="F92" s="63"/>
      <c r="G92" s="64"/>
      <c r="H92" s="65"/>
      <c r="I92" s="65"/>
      <c r="J92" s="66"/>
      <c r="K92" s="163"/>
      <c r="L92" s="164"/>
      <c r="M92" s="164"/>
      <c r="N92" s="164"/>
      <c r="O92" s="164"/>
      <c r="P92" s="72"/>
      <c r="Q92" s="74"/>
      <c r="R92" s="14"/>
      <c r="S92" s="16"/>
      <c r="T92" s="212"/>
      <c r="U92" s="70"/>
      <c r="V92" s="70"/>
      <c r="W92" s="70"/>
      <c r="X92" s="217"/>
      <c r="Y92" s="20"/>
      <c r="Z92" s="20"/>
      <c r="AA92" s="20"/>
      <c r="AB92" s="20"/>
    </row>
    <row r="93" spans="1:28" s="17" customFormat="1" ht="12.75" hidden="1">
      <c r="A93" s="279"/>
      <c r="B93" s="20"/>
      <c r="C93" s="192"/>
      <c r="D93" s="24"/>
      <c r="E93" s="266" t="s">
        <v>110</v>
      </c>
      <c r="F93" s="550" t="s">
        <v>151</v>
      </c>
      <c r="G93" s="551"/>
      <c r="H93" s="551"/>
      <c r="I93" s="551"/>
      <c r="J93" s="552"/>
      <c r="K93" s="163"/>
      <c r="L93" s="164"/>
      <c r="M93" s="164"/>
      <c r="N93" s="164"/>
      <c r="O93" s="164"/>
      <c r="P93" s="72"/>
      <c r="Q93" s="74"/>
      <c r="R93" s="14"/>
      <c r="S93" s="16"/>
      <c r="T93" s="212"/>
      <c r="U93" s="70"/>
      <c r="V93" s="70"/>
      <c r="W93" s="70"/>
      <c r="X93" s="217"/>
      <c r="Y93" s="20"/>
      <c r="Z93" s="20"/>
      <c r="AA93" s="20"/>
      <c r="AB93" s="20"/>
    </row>
    <row r="94" spans="1:28" s="17" customFormat="1" ht="12.75" hidden="1">
      <c r="A94" s="279"/>
      <c r="B94" s="20"/>
      <c r="C94" s="192"/>
      <c r="D94" s="24"/>
      <c r="E94" s="268"/>
      <c r="F94" s="569" t="s">
        <v>24</v>
      </c>
      <c r="G94" s="570"/>
      <c r="H94" s="571"/>
      <c r="I94" s="168" t="s">
        <v>114</v>
      </c>
      <c r="J94" s="167" t="s">
        <v>25</v>
      </c>
      <c r="K94" s="163"/>
      <c r="L94" s="164"/>
      <c r="M94" s="164"/>
      <c r="N94" s="164"/>
      <c r="O94" s="164"/>
      <c r="P94" s="72"/>
      <c r="Q94" s="74"/>
      <c r="R94" s="14"/>
      <c r="S94" s="16"/>
      <c r="T94" s="212"/>
      <c r="U94" s="70"/>
      <c r="V94" s="70"/>
      <c r="W94" s="70"/>
      <c r="X94" s="217"/>
      <c r="Y94" s="20"/>
      <c r="Z94" s="20"/>
      <c r="AA94" s="20"/>
      <c r="AB94" s="20"/>
    </row>
    <row r="95" spans="1:28" s="17" customFormat="1" ht="12.75" hidden="1">
      <c r="A95" s="279"/>
      <c r="B95" s="20"/>
      <c r="C95" s="192"/>
      <c r="D95" s="24"/>
      <c r="E95" s="268"/>
      <c r="F95" s="518" t="s">
        <v>116</v>
      </c>
      <c r="G95" s="519"/>
      <c r="H95" s="515"/>
      <c r="I95" s="377">
        <f>1!E30</f>
        <v>0.047</v>
      </c>
      <c r="J95" s="166">
        <f>+I86*I95</f>
        <v>114.15125</v>
      </c>
      <c r="K95" s="165">
        <f>IF(I95=0,T95,0)</f>
        <v>0</v>
      </c>
      <c r="L95" s="164"/>
      <c r="M95" s="164"/>
      <c r="N95" s="164"/>
      <c r="O95" s="164"/>
      <c r="P95" s="72"/>
      <c r="Q95" s="74"/>
      <c r="R95" s="14"/>
      <c r="S95" s="16"/>
      <c r="T95" s="212" t="s">
        <v>113</v>
      </c>
      <c r="U95" s="70"/>
      <c r="V95" s="70"/>
      <c r="W95" s="70"/>
      <c r="X95" s="217"/>
      <c r="Y95" s="20"/>
      <c r="Z95" s="20"/>
      <c r="AA95" s="20"/>
      <c r="AB95" s="20"/>
    </row>
    <row r="96" spans="1:28" s="17" customFormat="1" ht="12.75" hidden="1">
      <c r="A96" s="279"/>
      <c r="B96" s="20"/>
      <c r="C96" s="192"/>
      <c r="D96" s="24"/>
      <c r="E96" s="268"/>
      <c r="F96" s="518" t="s">
        <v>117</v>
      </c>
      <c r="G96" s="519"/>
      <c r="H96" s="515"/>
      <c r="I96" s="377">
        <f>1!E31</f>
        <v>0.0155</v>
      </c>
      <c r="J96" s="166">
        <f>+$I$91*I96</f>
        <v>37.645625</v>
      </c>
      <c r="K96" s="165">
        <f>IF(I96=0,T96,0)</f>
        <v>0</v>
      </c>
      <c r="L96" s="164"/>
      <c r="M96" s="164"/>
      <c r="N96" s="164"/>
      <c r="O96" s="164"/>
      <c r="P96" s="72"/>
      <c r="Q96" s="74"/>
      <c r="R96" s="14"/>
      <c r="S96" s="16"/>
      <c r="T96" s="212" t="s">
        <v>113</v>
      </c>
      <c r="U96" s="70"/>
      <c r="V96" s="70"/>
      <c r="W96" s="70"/>
      <c r="X96" s="217"/>
      <c r="Y96" s="20"/>
      <c r="Z96" s="20"/>
      <c r="AA96" s="20"/>
      <c r="AB96" s="20"/>
    </row>
    <row r="97" spans="1:28" s="17" customFormat="1" ht="12.75" hidden="1">
      <c r="A97" s="279"/>
      <c r="B97" s="20"/>
      <c r="C97" s="192"/>
      <c r="D97" s="24"/>
      <c r="E97" s="268"/>
      <c r="F97" s="518" t="s">
        <v>118</v>
      </c>
      <c r="G97" s="519"/>
      <c r="H97" s="515"/>
      <c r="I97" s="377">
        <f>1!E32</f>
        <v>0.001</v>
      </c>
      <c r="J97" s="166">
        <f>+$I$91*I97</f>
        <v>2.42875</v>
      </c>
      <c r="K97" s="165">
        <f>IF(I97=0,T97,0)</f>
        <v>0</v>
      </c>
      <c r="L97" s="164"/>
      <c r="M97" s="164"/>
      <c r="N97" s="164"/>
      <c r="O97" s="164"/>
      <c r="P97" s="72"/>
      <c r="Q97" s="74"/>
      <c r="R97" s="14"/>
      <c r="S97" s="16"/>
      <c r="T97" s="212" t="s">
        <v>113</v>
      </c>
      <c r="U97" s="70"/>
      <c r="V97" s="70"/>
      <c r="W97" s="70"/>
      <c r="X97" s="217"/>
      <c r="Y97" s="20"/>
      <c r="Z97" s="20"/>
      <c r="AA97" s="20"/>
      <c r="AB97" s="20"/>
    </row>
    <row r="98" spans="1:28" s="17" customFormat="1" ht="12.75" hidden="1">
      <c r="A98" s="279"/>
      <c r="B98" s="20"/>
      <c r="C98" s="192"/>
      <c r="D98" s="24"/>
      <c r="E98" s="268"/>
      <c r="F98" s="518"/>
      <c r="G98" s="519"/>
      <c r="H98" s="515"/>
      <c r="I98" s="377"/>
      <c r="J98" s="166">
        <f>+L34*I98</f>
        <v>0</v>
      </c>
      <c r="K98" s="165"/>
      <c r="L98" s="164"/>
      <c r="M98" s="164"/>
      <c r="N98" s="164"/>
      <c r="O98" s="164"/>
      <c r="P98" s="72"/>
      <c r="Q98" s="74"/>
      <c r="R98" s="14"/>
      <c r="S98" s="16"/>
      <c r="T98" s="212" t="s">
        <v>113</v>
      </c>
      <c r="U98" s="70"/>
      <c r="V98" s="70"/>
      <c r="W98" s="70"/>
      <c r="X98" s="217"/>
      <c r="Y98" s="20"/>
      <c r="Z98" s="20"/>
      <c r="AA98" s="20"/>
      <c r="AB98" s="20"/>
    </row>
    <row r="99" spans="1:28" s="17" customFormat="1" ht="12.75" hidden="1">
      <c r="A99" s="279"/>
      <c r="B99" s="20"/>
      <c r="C99" s="192"/>
      <c r="D99" s="24"/>
      <c r="E99" s="268"/>
      <c r="F99" s="587" t="s">
        <v>119</v>
      </c>
      <c r="G99" s="588"/>
      <c r="H99" s="589"/>
      <c r="I99" s="378">
        <f>1!$E$33</f>
        <v>0.047</v>
      </c>
      <c r="J99" s="169">
        <f>+L33*I99</f>
        <v>14.1</v>
      </c>
      <c r="K99" s="170">
        <f>IF(I99=0,T99,0)</f>
        <v>0</v>
      </c>
      <c r="L99" s="122"/>
      <c r="M99" s="122"/>
      <c r="N99" s="122"/>
      <c r="O99" s="123"/>
      <c r="P99" s="120">
        <f>SUM(J95:J99)</f>
        <v>168.325625</v>
      </c>
      <c r="Q99" s="74"/>
      <c r="R99" s="14"/>
      <c r="S99" s="16"/>
      <c r="T99" s="212" t="s">
        <v>113</v>
      </c>
      <c r="U99" s="70"/>
      <c r="V99" s="70"/>
      <c r="W99" s="70"/>
      <c r="X99" s="217"/>
      <c r="Y99" s="20"/>
      <c r="Z99" s="20"/>
      <c r="AA99" s="20"/>
      <c r="AB99" s="20"/>
    </row>
    <row r="100" spans="1:28" s="17" customFormat="1" ht="19.5" customHeight="1" hidden="1" thickBot="1">
      <c r="A100" s="279"/>
      <c r="B100" s="20"/>
      <c r="C100" s="192"/>
      <c r="D100" s="24"/>
      <c r="E100" s="101"/>
      <c r="F100" s="63"/>
      <c r="G100" s="64"/>
      <c r="H100" s="65"/>
      <c r="I100" s="65"/>
      <c r="J100" s="66"/>
      <c r="K100" s="163"/>
      <c r="L100" s="164"/>
      <c r="M100" s="164"/>
      <c r="N100" s="164"/>
      <c r="O100" s="164"/>
      <c r="P100" s="72"/>
      <c r="Q100" s="74"/>
      <c r="R100" s="14"/>
      <c r="S100" s="16"/>
      <c r="T100" s="212"/>
      <c r="U100" s="70"/>
      <c r="V100" s="70"/>
      <c r="W100" s="70"/>
      <c r="X100" s="217"/>
      <c r="Y100" s="20"/>
      <c r="Z100" s="20"/>
      <c r="AA100" s="20"/>
      <c r="AB100" s="20"/>
    </row>
    <row r="101" spans="1:28" s="17" customFormat="1" ht="15.75" hidden="1" thickBot="1">
      <c r="A101" s="283" t="s">
        <v>106</v>
      </c>
      <c r="B101" s="20"/>
      <c r="C101" s="192"/>
      <c r="D101" s="24"/>
      <c r="E101" s="159">
        <v>4</v>
      </c>
      <c r="F101" s="581" t="s">
        <v>224</v>
      </c>
      <c r="G101" s="582"/>
      <c r="H101" s="582"/>
      <c r="I101" s="582"/>
      <c r="J101" s="583"/>
      <c r="K101" s="125"/>
      <c r="L101" s="122"/>
      <c r="M101" s="122"/>
      <c r="N101" s="122"/>
      <c r="O101" s="123"/>
      <c r="P101" s="129">
        <f>+P118+P120+P127</f>
        <v>276.36</v>
      </c>
      <c r="Q101" s="74"/>
      <c r="R101" s="14"/>
      <c r="S101" s="16"/>
      <c r="T101" s="212"/>
      <c r="U101" s="70"/>
      <c r="V101" s="70"/>
      <c r="W101" s="70"/>
      <c r="X101" s="217"/>
      <c r="Y101" s="20"/>
      <c r="Z101" s="20"/>
      <c r="AA101" s="20"/>
      <c r="AB101" s="20"/>
    </row>
    <row r="102" spans="1:28" s="17" customFormat="1" ht="9.75" customHeight="1" hidden="1">
      <c r="A102" s="281"/>
      <c r="B102" s="20"/>
      <c r="C102" s="192"/>
      <c r="D102" s="24"/>
      <c r="E102" s="101"/>
      <c r="F102" s="63"/>
      <c r="G102" s="64"/>
      <c r="H102" s="65"/>
      <c r="I102" s="65"/>
      <c r="J102" s="66"/>
      <c r="K102" s="163"/>
      <c r="L102" s="164"/>
      <c r="M102" s="164"/>
      <c r="N102" s="164"/>
      <c r="O102" s="164"/>
      <c r="P102" s="72"/>
      <c r="Q102" s="74"/>
      <c r="R102" s="14"/>
      <c r="S102" s="16"/>
      <c r="T102" s="212"/>
      <c r="U102" s="70"/>
      <c r="V102" s="70"/>
      <c r="W102" s="70"/>
      <c r="X102" s="217"/>
      <c r="Y102" s="20"/>
      <c r="Z102" s="20"/>
      <c r="AA102" s="20"/>
      <c r="AB102" s="20"/>
    </row>
    <row r="103" spans="1:28" s="17" customFormat="1" ht="12.75" hidden="1">
      <c r="A103" s="281"/>
      <c r="B103" s="20"/>
      <c r="C103" s="192"/>
      <c r="D103" s="24"/>
      <c r="E103" s="266" t="s">
        <v>120</v>
      </c>
      <c r="F103" s="584" t="s">
        <v>8</v>
      </c>
      <c r="G103" s="585"/>
      <c r="H103" s="585"/>
      <c r="I103" s="585"/>
      <c r="J103" s="586"/>
      <c r="K103" s="163"/>
      <c r="L103" s="164"/>
      <c r="M103" s="164"/>
      <c r="N103" s="164"/>
      <c r="O103" s="164"/>
      <c r="P103" s="72"/>
      <c r="Q103" s="74"/>
      <c r="R103" s="14"/>
      <c r="S103" s="16"/>
      <c r="T103" s="212"/>
      <c r="U103" s="70"/>
      <c r="V103" s="70"/>
      <c r="W103" s="70"/>
      <c r="X103" s="217"/>
      <c r="Y103" s="20"/>
      <c r="Z103" s="20"/>
      <c r="AA103" s="20"/>
      <c r="AB103" s="20"/>
    </row>
    <row r="104" spans="1:28" s="176" customFormat="1" ht="11.25" hidden="1">
      <c r="A104" s="282"/>
      <c r="B104" s="185"/>
      <c r="C104" s="197"/>
      <c r="D104" s="171"/>
      <c r="E104" s="267"/>
      <c r="F104" s="522" t="str">
        <f>+F18</f>
        <v>Salario Base</v>
      </c>
      <c r="G104" s="523"/>
      <c r="H104" s="523"/>
      <c r="I104" s="520">
        <f>+H18</f>
        <v>0</v>
      </c>
      <c r="J104" s="521"/>
      <c r="K104" s="172"/>
      <c r="L104" s="164"/>
      <c r="M104" s="164"/>
      <c r="N104" s="164"/>
      <c r="O104" s="164"/>
      <c r="P104" s="173"/>
      <c r="Q104" s="174"/>
      <c r="R104" s="198"/>
      <c r="S104" s="175"/>
      <c r="T104" s="230"/>
      <c r="U104" s="231"/>
      <c r="V104" s="231"/>
      <c r="W104" s="231"/>
      <c r="X104" s="232"/>
      <c r="Y104" s="185"/>
      <c r="Z104" s="185"/>
      <c r="AA104" s="185"/>
      <c r="AB104" s="185"/>
    </row>
    <row r="105" spans="1:28" s="176" customFormat="1" ht="11.25" hidden="1">
      <c r="A105" s="282"/>
      <c r="B105" s="185"/>
      <c r="C105" s="197"/>
      <c r="D105" s="171"/>
      <c r="E105" s="267"/>
      <c r="F105" s="522" t="str">
        <f>+F20</f>
        <v>    Complementos salariales</v>
      </c>
      <c r="G105" s="523"/>
      <c r="H105" s="523"/>
      <c r="I105" s="520">
        <f>+P29</f>
        <v>2003</v>
      </c>
      <c r="J105" s="521"/>
      <c r="K105" s="172"/>
      <c r="L105" s="164"/>
      <c r="M105" s="164"/>
      <c r="N105" s="164"/>
      <c r="O105" s="164"/>
      <c r="P105" s="173"/>
      <c r="Q105" s="174"/>
      <c r="R105" s="198"/>
      <c r="S105" s="175"/>
      <c r="T105" s="230"/>
      <c r="U105" s="231"/>
      <c r="V105" s="231"/>
      <c r="W105" s="231"/>
      <c r="X105" s="232"/>
      <c r="Y105" s="185"/>
      <c r="Z105" s="185"/>
      <c r="AA105" s="185"/>
      <c r="AB105" s="185"/>
    </row>
    <row r="106" spans="1:28" s="176" customFormat="1" ht="11.25" hidden="1">
      <c r="A106" s="282"/>
      <c r="B106" s="185"/>
      <c r="C106" s="197"/>
      <c r="D106" s="171"/>
      <c r="E106" s="267"/>
      <c r="F106" s="522" t="str">
        <f>+F31</f>
        <v>    Horas extraordinarias</v>
      </c>
      <c r="G106" s="523"/>
      <c r="H106" s="523"/>
      <c r="I106" s="520">
        <f>+P34</f>
        <v>300</v>
      </c>
      <c r="J106" s="521"/>
      <c r="K106" s="172"/>
      <c r="L106" s="164"/>
      <c r="M106" s="164"/>
      <c r="N106" s="164"/>
      <c r="O106" s="164"/>
      <c r="P106" s="173"/>
      <c r="Q106" s="174"/>
      <c r="R106" s="198"/>
      <c r="S106" s="175"/>
      <c r="T106" s="230"/>
      <c r="U106" s="231"/>
      <c r="V106" s="231"/>
      <c r="W106" s="231"/>
      <c r="X106" s="232"/>
      <c r="Y106" s="185"/>
      <c r="Z106" s="185"/>
      <c r="AA106" s="185"/>
      <c r="AB106" s="185"/>
    </row>
    <row r="107" spans="1:28" s="176" customFormat="1" ht="11.25" hidden="1">
      <c r="A107" s="282"/>
      <c r="B107" s="185"/>
      <c r="C107" s="197"/>
      <c r="D107" s="171"/>
      <c r="E107" s="267"/>
      <c r="F107" s="522" t="s">
        <v>121</v>
      </c>
      <c r="G107" s="523"/>
      <c r="H107" s="523"/>
      <c r="I107" s="520">
        <f>+P41</f>
        <v>0</v>
      </c>
      <c r="J107" s="521"/>
      <c r="K107" s="172"/>
      <c r="L107" s="164"/>
      <c r="M107" s="164"/>
      <c r="N107" s="164"/>
      <c r="O107" s="164"/>
      <c r="P107" s="173"/>
      <c r="Q107" s="174"/>
      <c r="R107" s="198"/>
      <c r="S107" s="175"/>
      <c r="T107" s="230"/>
      <c r="U107" s="231"/>
      <c r="V107" s="231"/>
      <c r="W107" s="231"/>
      <c r="X107" s="232"/>
      <c r="Y107" s="185"/>
      <c r="Z107" s="185"/>
      <c r="AA107" s="185"/>
      <c r="AB107" s="185"/>
    </row>
    <row r="108" spans="1:28" s="176" customFormat="1" ht="11.25" hidden="1">
      <c r="A108" s="282"/>
      <c r="B108" s="185"/>
      <c r="C108" s="197"/>
      <c r="D108" s="171"/>
      <c r="E108" s="267"/>
      <c r="F108" s="522" t="s">
        <v>122</v>
      </c>
      <c r="G108" s="523"/>
      <c r="H108" s="523"/>
      <c r="I108" s="520">
        <f>+P44</f>
        <v>0</v>
      </c>
      <c r="J108" s="521"/>
      <c r="K108" s="172"/>
      <c r="L108" s="164"/>
      <c r="M108" s="164"/>
      <c r="N108" s="164"/>
      <c r="O108" s="164"/>
      <c r="P108" s="173"/>
      <c r="Q108" s="174"/>
      <c r="R108" s="198"/>
      <c r="S108" s="175"/>
      <c r="T108" s="230"/>
      <c r="U108" s="231"/>
      <c r="V108" s="231"/>
      <c r="W108" s="231"/>
      <c r="X108" s="232"/>
      <c r="Y108" s="185"/>
      <c r="Z108" s="185"/>
      <c r="AA108" s="185"/>
      <c r="AB108" s="185"/>
    </row>
    <row r="109" spans="1:28" s="176" customFormat="1" ht="11.25" hidden="1">
      <c r="A109" s="282"/>
      <c r="B109" s="185"/>
      <c r="C109" s="197"/>
      <c r="D109" s="171"/>
      <c r="E109" s="267"/>
      <c r="F109" s="522" t="str">
        <f>+F46</f>
        <v>    Salarios en ESPECIE</v>
      </c>
      <c r="G109" s="523"/>
      <c r="H109" s="523"/>
      <c r="I109" s="520">
        <f>+P50</f>
        <v>0</v>
      </c>
      <c r="J109" s="521"/>
      <c r="K109" s="172"/>
      <c r="L109" s="164"/>
      <c r="M109" s="164"/>
      <c r="N109" s="164"/>
      <c r="O109" s="164"/>
      <c r="P109" s="173"/>
      <c r="Q109" s="174"/>
      <c r="R109" s="198"/>
      <c r="S109" s="175"/>
      <c r="T109" s="230"/>
      <c r="U109" s="231"/>
      <c r="V109" s="231"/>
      <c r="W109" s="231"/>
      <c r="X109" s="232"/>
      <c r="Y109" s="185"/>
      <c r="Z109" s="185"/>
      <c r="AA109" s="185"/>
      <c r="AB109" s="185"/>
    </row>
    <row r="110" spans="1:28" s="176" customFormat="1" ht="11.25" hidden="1">
      <c r="A110" s="282"/>
      <c r="B110" s="185"/>
      <c r="C110" s="197"/>
      <c r="D110" s="171"/>
      <c r="E110" s="267"/>
      <c r="F110" s="522" t="s">
        <v>123</v>
      </c>
      <c r="G110" s="523"/>
      <c r="H110" s="523"/>
      <c r="I110" s="520">
        <f>SUMIF(I56:I57,"SI",H56:H57)</f>
        <v>0</v>
      </c>
      <c r="J110" s="521"/>
      <c r="K110" s="172"/>
      <c r="L110" s="164"/>
      <c r="M110" s="164"/>
      <c r="N110" s="164"/>
      <c r="O110" s="164"/>
      <c r="P110" s="173"/>
      <c r="Q110" s="174"/>
      <c r="R110" s="198"/>
      <c r="S110" s="175"/>
      <c r="T110" s="230"/>
      <c r="U110" s="231"/>
      <c r="V110" s="231"/>
      <c r="W110" s="231"/>
      <c r="X110" s="232"/>
      <c r="Y110" s="185"/>
      <c r="Z110" s="185"/>
      <c r="AA110" s="185"/>
      <c r="AB110" s="185"/>
    </row>
    <row r="111" spans="1:28" s="176" customFormat="1" ht="11.25" hidden="1">
      <c r="A111" s="282"/>
      <c r="B111" s="185"/>
      <c r="C111" s="197"/>
      <c r="D111" s="171"/>
      <c r="E111" s="267"/>
      <c r="F111" s="522" t="s">
        <v>124</v>
      </c>
      <c r="G111" s="523"/>
      <c r="H111" s="523"/>
      <c r="I111" s="520">
        <f>SUMIF(I61:I62,"SI",H61:H62)</f>
        <v>0</v>
      </c>
      <c r="J111" s="521"/>
      <c r="K111" s="172"/>
      <c r="L111" s="164"/>
      <c r="M111" s="164"/>
      <c r="N111" s="164"/>
      <c r="O111" s="164"/>
      <c r="P111" s="173"/>
      <c r="Q111" s="174"/>
      <c r="R111" s="198"/>
      <c r="S111" s="175"/>
      <c r="T111" s="230"/>
      <c r="U111" s="231"/>
      <c r="V111" s="231"/>
      <c r="W111" s="231"/>
      <c r="X111" s="232"/>
      <c r="Y111" s="185"/>
      <c r="Z111" s="185"/>
      <c r="AA111" s="185"/>
      <c r="AB111" s="185"/>
    </row>
    <row r="112" spans="1:28" s="176" customFormat="1" ht="11.25" hidden="1">
      <c r="A112" s="282"/>
      <c r="B112" s="185"/>
      <c r="C112" s="197"/>
      <c r="D112" s="171"/>
      <c r="E112" s="267"/>
      <c r="F112" s="522" t="s">
        <v>125</v>
      </c>
      <c r="G112" s="523"/>
      <c r="H112" s="523"/>
      <c r="I112" s="520">
        <f>SUMIF(I66:I67,"SI",H66:H67)</f>
        <v>0</v>
      </c>
      <c r="J112" s="521"/>
      <c r="K112" s="172"/>
      <c r="L112" s="164"/>
      <c r="M112" s="164"/>
      <c r="N112" s="164"/>
      <c r="O112" s="164"/>
      <c r="P112" s="173"/>
      <c r="Q112" s="174"/>
      <c r="R112" s="198"/>
      <c r="S112" s="175"/>
      <c r="T112" s="230"/>
      <c r="U112" s="231"/>
      <c r="V112" s="231"/>
      <c r="W112" s="231"/>
      <c r="X112" s="232"/>
      <c r="Y112" s="185"/>
      <c r="Z112" s="185"/>
      <c r="AA112" s="185"/>
      <c r="AB112" s="185"/>
    </row>
    <row r="113" spans="1:28" s="176" customFormat="1" ht="11.25" hidden="1">
      <c r="A113" s="282"/>
      <c r="B113" s="185"/>
      <c r="C113" s="197"/>
      <c r="D113" s="171"/>
      <c r="E113" s="267"/>
      <c r="F113" s="526" t="s">
        <v>126</v>
      </c>
      <c r="G113" s="527"/>
      <c r="H113" s="527"/>
      <c r="I113" s="528">
        <f>SUMIF(I71:I73,"SI",H71:H73)</f>
        <v>0</v>
      </c>
      <c r="J113" s="529"/>
      <c r="K113" s="172"/>
      <c r="L113" s="164"/>
      <c r="M113" s="164"/>
      <c r="N113" s="164"/>
      <c r="O113" s="164"/>
      <c r="P113" s="173"/>
      <c r="Q113" s="174"/>
      <c r="R113" s="198"/>
      <c r="S113" s="175"/>
      <c r="T113" s="230"/>
      <c r="U113" s="231"/>
      <c r="V113" s="231"/>
      <c r="W113" s="231"/>
      <c r="X113" s="232"/>
      <c r="Y113" s="185"/>
      <c r="Z113" s="185"/>
      <c r="AA113" s="185"/>
      <c r="AB113" s="185"/>
    </row>
    <row r="114" spans="1:28" s="17" customFormat="1" ht="12.75" hidden="1">
      <c r="A114" s="281"/>
      <c r="B114" s="20"/>
      <c r="C114" s="192"/>
      <c r="D114" s="24"/>
      <c r="E114" s="268"/>
      <c r="F114" s="545" t="s">
        <v>128</v>
      </c>
      <c r="G114" s="546"/>
      <c r="H114" s="546"/>
      <c r="I114" s="657">
        <f>SUM(I104:J113)</f>
        <v>2303</v>
      </c>
      <c r="J114" s="658"/>
      <c r="K114" s="163"/>
      <c r="L114" s="164"/>
      <c r="M114" s="164"/>
      <c r="N114" s="164"/>
      <c r="O114" s="164"/>
      <c r="P114" s="72"/>
      <c r="Q114" s="74"/>
      <c r="R114" s="14"/>
      <c r="S114" s="16"/>
      <c r="T114" s="212"/>
      <c r="U114" s="70"/>
      <c r="V114" s="70"/>
      <c r="W114" s="70"/>
      <c r="X114" s="217"/>
      <c r="Y114" s="20"/>
      <c r="Z114" s="20"/>
      <c r="AA114" s="20"/>
      <c r="AB114" s="20"/>
    </row>
    <row r="115" spans="1:28" s="17" customFormat="1" ht="12.75" hidden="1">
      <c r="A115" s="281"/>
      <c r="B115" s="20"/>
      <c r="C115" s="192"/>
      <c r="D115" s="24"/>
      <c r="E115" s="268"/>
      <c r="F115" s="543" t="s">
        <v>111</v>
      </c>
      <c r="G115" s="544"/>
      <c r="H115" s="544"/>
      <c r="I115" s="541"/>
      <c r="J115" s="542"/>
      <c r="K115" s="165"/>
      <c r="L115" s="353"/>
      <c r="M115" s="164"/>
      <c r="N115" s="164"/>
      <c r="O115" s="164"/>
      <c r="P115" s="72"/>
      <c r="Q115" s="74"/>
      <c r="R115" s="14"/>
      <c r="S115" s="16"/>
      <c r="T115" s="212" t="s">
        <v>113</v>
      </c>
      <c r="U115" s="70"/>
      <c r="V115" s="70"/>
      <c r="W115" s="70"/>
      <c r="X115" s="217"/>
      <c r="Y115" s="20"/>
      <c r="Z115" s="20"/>
      <c r="AA115" s="20"/>
      <c r="AB115" s="20"/>
    </row>
    <row r="116" spans="1:28" s="17" customFormat="1" ht="12.75" hidden="1">
      <c r="A116" s="281"/>
      <c r="B116" s="20"/>
      <c r="C116" s="192"/>
      <c r="D116" s="24"/>
      <c r="E116" s="268"/>
      <c r="F116" s="539" t="s">
        <v>127</v>
      </c>
      <c r="G116" s="540"/>
      <c r="H116" s="540"/>
      <c r="I116" s="524">
        <f>IF(I115=0,I114,I115)</f>
        <v>2303</v>
      </c>
      <c r="J116" s="525"/>
      <c r="K116" s="163"/>
      <c r="L116" s="164"/>
      <c r="M116" s="164"/>
      <c r="N116" s="164"/>
      <c r="O116" s="164"/>
      <c r="P116" s="72"/>
      <c r="Q116" s="74"/>
      <c r="R116" s="14"/>
      <c r="S116" s="16"/>
      <c r="T116" s="212"/>
      <c r="U116" s="70"/>
      <c r="V116" s="70"/>
      <c r="W116" s="70"/>
      <c r="X116" s="217"/>
      <c r="Y116" s="20"/>
      <c r="Z116" s="20"/>
      <c r="AA116" s="20"/>
      <c r="AB116" s="20"/>
    </row>
    <row r="117" spans="1:28" s="17" customFormat="1" ht="4.5" customHeight="1" hidden="1">
      <c r="A117" s="281"/>
      <c r="B117" s="20"/>
      <c r="C117" s="192"/>
      <c r="D117" s="24"/>
      <c r="E117" s="268"/>
      <c r="F117" s="63"/>
      <c r="G117" s="64"/>
      <c r="H117" s="65"/>
      <c r="I117" s="65"/>
      <c r="J117" s="66"/>
      <c r="K117" s="163"/>
      <c r="L117" s="164"/>
      <c r="M117" s="164"/>
      <c r="N117" s="164"/>
      <c r="O117" s="164"/>
      <c r="P117" s="72"/>
      <c r="Q117" s="74"/>
      <c r="R117" s="14"/>
      <c r="S117" s="16"/>
      <c r="T117" s="212"/>
      <c r="U117" s="70"/>
      <c r="V117" s="70"/>
      <c r="W117" s="70"/>
      <c r="X117" s="217"/>
      <c r="Y117" s="20"/>
      <c r="Z117" s="20"/>
      <c r="AA117" s="20"/>
      <c r="AB117" s="20"/>
    </row>
    <row r="118" spans="1:28" s="17" customFormat="1" ht="12.75" hidden="1">
      <c r="A118" s="281"/>
      <c r="B118" s="20"/>
      <c r="C118" s="192"/>
      <c r="D118" s="24"/>
      <c r="E118" s="161" t="s">
        <v>129</v>
      </c>
      <c r="F118" s="534" t="s">
        <v>152</v>
      </c>
      <c r="G118" s="535"/>
      <c r="H118" s="536"/>
      <c r="I118" s="572">
        <f>1!$E$35</f>
        <v>0.12</v>
      </c>
      <c r="J118" s="573"/>
      <c r="K118" s="170"/>
      <c r="L118" s="346"/>
      <c r="M118" s="122"/>
      <c r="N118" s="122"/>
      <c r="O118" s="123"/>
      <c r="P118" s="120">
        <f>+I116*I118</f>
        <v>276.36</v>
      </c>
      <c r="Q118" s="74"/>
      <c r="R118" s="14"/>
      <c r="S118" s="16"/>
      <c r="T118" s="212" t="s">
        <v>113</v>
      </c>
      <c r="U118" s="70"/>
      <c r="V118" s="70"/>
      <c r="W118" s="70"/>
      <c r="X118" s="217"/>
      <c r="Y118" s="20"/>
      <c r="Z118" s="20"/>
      <c r="AA118" s="20"/>
      <c r="AB118" s="20"/>
    </row>
    <row r="119" spans="1:28" s="17" customFormat="1" ht="4.5" customHeight="1" hidden="1">
      <c r="A119" s="281"/>
      <c r="B119" s="20"/>
      <c r="C119" s="192"/>
      <c r="D119" s="24"/>
      <c r="E119" s="268"/>
      <c r="F119" s="63"/>
      <c r="G119" s="64"/>
      <c r="H119" s="65"/>
      <c r="I119" s="54"/>
      <c r="J119" s="66"/>
      <c r="K119" s="163"/>
      <c r="L119" s="164"/>
      <c r="M119" s="164"/>
      <c r="N119" s="164"/>
      <c r="O119" s="164"/>
      <c r="P119" s="72"/>
      <c r="Q119" s="74"/>
      <c r="R119" s="14"/>
      <c r="S119" s="16"/>
      <c r="T119" s="212"/>
      <c r="U119" s="70"/>
      <c r="V119" s="70"/>
      <c r="W119" s="70"/>
      <c r="X119" s="217"/>
      <c r="Y119" s="20"/>
      <c r="Z119" s="20"/>
      <c r="AA119" s="20"/>
      <c r="AB119" s="20"/>
    </row>
    <row r="120" spans="1:28" s="17" customFormat="1" ht="12.75" hidden="1">
      <c r="A120" s="281"/>
      <c r="B120" s="20"/>
      <c r="C120" s="192"/>
      <c r="D120" s="24"/>
      <c r="E120" s="161" t="s">
        <v>130</v>
      </c>
      <c r="F120" s="534" t="s">
        <v>153</v>
      </c>
      <c r="G120" s="535"/>
      <c r="H120" s="536"/>
      <c r="I120" s="537"/>
      <c r="J120" s="538"/>
      <c r="K120" s="170">
        <f>IF(I120=0,T120,0)</f>
        <v>0</v>
      </c>
      <c r="L120" s="122"/>
      <c r="M120" s="122"/>
      <c r="N120" s="122"/>
      <c r="O120" s="123"/>
      <c r="P120" s="120">
        <f>+I120</f>
        <v>0</v>
      </c>
      <c r="Q120" s="74"/>
      <c r="R120" s="14"/>
      <c r="S120" s="16"/>
      <c r="T120" s="212"/>
      <c r="U120" s="70"/>
      <c r="V120" s="70"/>
      <c r="W120" s="70"/>
      <c r="X120" s="217"/>
      <c r="Y120" s="20"/>
      <c r="Z120" s="20"/>
      <c r="AA120" s="20"/>
      <c r="AB120" s="20"/>
    </row>
    <row r="121" spans="1:28" s="17" customFormat="1" ht="4.5" customHeight="1" hidden="1">
      <c r="A121" s="281"/>
      <c r="B121" s="20"/>
      <c r="C121" s="192"/>
      <c r="D121" s="24"/>
      <c r="E121" s="268"/>
      <c r="F121" s="63"/>
      <c r="G121" s="64"/>
      <c r="H121" s="65"/>
      <c r="I121" s="65"/>
      <c r="J121" s="66"/>
      <c r="K121" s="163"/>
      <c r="L121" s="164"/>
      <c r="M121" s="164"/>
      <c r="N121" s="164"/>
      <c r="O121" s="164"/>
      <c r="P121" s="72"/>
      <c r="Q121" s="74"/>
      <c r="R121" s="14"/>
      <c r="S121" s="16"/>
      <c r="T121" s="212"/>
      <c r="U121" s="70"/>
      <c r="V121" s="70"/>
      <c r="W121" s="70"/>
      <c r="X121" s="217"/>
      <c r="Y121" s="20"/>
      <c r="Z121" s="20"/>
      <c r="AA121" s="20"/>
      <c r="AB121" s="20"/>
    </row>
    <row r="122" spans="1:28" s="17" customFormat="1" ht="12.75" hidden="1">
      <c r="A122" s="281"/>
      <c r="B122" s="20"/>
      <c r="C122" s="192"/>
      <c r="D122" s="24"/>
      <c r="E122" s="266" t="s">
        <v>131</v>
      </c>
      <c r="F122" s="574" t="s">
        <v>225</v>
      </c>
      <c r="G122" s="575"/>
      <c r="H122" s="575"/>
      <c r="I122" s="575"/>
      <c r="J122" s="576"/>
      <c r="K122" s="163"/>
      <c r="L122" s="73"/>
      <c r="M122" s="73"/>
      <c r="N122" s="73"/>
      <c r="O122" s="73"/>
      <c r="P122" s="72"/>
      <c r="Q122" s="74"/>
      <c r="R122" s="14"/>
      <c r="S122" s="16"/>
      <c r="T122" s="212"/>
      <c r="U122" s="70"/>
      <c r="V122" s="70"/>
      <c r="W122" s="70"/>
      <c r="X122" s="217"/>
      <c r="Y122" s="20"/>
      <c r="Z122" s="20"/>
      <c r="AA122" s="20"/>
      <c r="AB122" s="20"/>
    </row>
    <row r="123" spans="1:28" s="17" customFormat="1" ht="12.75" hidden="1">
      <c r="A123" s="281"/>
      <c r="B123" s="20"/>
      <c r="C123" s="192"/>
      <c r="D123" s="24"/>
      <c r="E123" s="101"/>
      <c r="F123" s="579" t="s">
        <v>24</v>
      </c>
      <c r="G123" s="580"/>
      <c r="H123" s="580"/>
      <c r="I123" s="577" t="s">
        <v>25</v>
      </c>
      <c r="J123" s="578"/>
      <c r="K123" s="163"/>
      <c r="L123" s="73"/>
      <c r="M123" s="73"/>
      <c r="N123" s="73"/>
      <c r="O123" s="73"/>
      <c r="P123" s="72"/>
      <c r="Q123" s="74"/>
      <c r="R123" s="14"/>
      <c r="S123" s="16"/>
      <c r="T123" s="212"/>
      <c r="U123" s="70"/>
      <c r="V123" s="70"/>
      <c r="W123" s="70"/>
      <c r="X123" s="217"/>
      <c r="Y123" s="20"/>
      <c r="Z123" s="20"/>
      <c r="AA123" s="20"/>
      <c r="AB123" s="20"/>
    </row>
    <row r="124" spans="1:28" s="17" customFormat="1" ht="12.75" hidden="1">
      <c r="A124" s="281"/>
      <c r="B124" s="20"/>
      <c r="C124" s="192"/>
      <c r="D124" s="24"/>
      <c r="E124" s="101"/>
      <c r="F124" s="652"/>
      <c r="G124" s="653"/>
      <c r="H124" s="654"/>
      <c r="I124" s="532"/>
      <c r="J124" s="533"/>
      <c r="K124" s="163"/>
      <c r="L124" s="73"/>
      <c r="M124" s="73"/>
      <c r="N124" s="73"/>
      <c r="O124" s="73"/>
      <c r="P124" s="72"/>
      <c r="Q124" s="74"/>
      <c r="R124" s="14"/>
      <c r="S124" s="16"/>
      <c r="T124" s="212"/>
      <c r="U124" s="70"/>
      <c r="V124" s="70"/>
      <c r="W124" s="70"/>
      <c r="X124" s="217"/>
      <c r="Y124" s="20"/>
      <c r="Z124" s="20"/>
      <c r="AA124" s="20"/>
      <c r="AB124" s="20"/>
    </row>
    <row r="125" spans="1:28" s="17" customFormat="1" ht="13.5" customHeight="1" hidden="1">
      <c r="A125" s="281"/>
      <c r="B125" s="20"/>
      <c r="C125" s="192"/>
      <c r="D125" s="24"/>
      <c r="E125" s="101"/>
      <c r="F125" s="530"/>
      <c r="G125" s="531"/>
      <c r="H125" s="531"/>
      <c r="I125" s="532"/>
      <c r="J125" s="533"/>
      <c r="K125" s="67"/>
      <c r="L125" s="73"/>
      <c r="M125" s="73"/>
      <c r="N125" s="73"/>
      <c r="O125" s="73"/>
      <c r="P125" s="72"/>
      <c r="Q125" s="74"/>
      <c r="R125" s="14"/>
      <c r="S125" s="16"/>
      <c r="T125" s="212"/>
      <c r="U125" s="70"/>
      <c r="V125" s="70"/>
      <c r="W125" s="70"/>
      <c r="X125" s="217"/>
      <c r="Y125" s="20"/>
      <c r="Z125" s="20"/>
      <c r="AA125" s="20"/>
      <c r="AB125" s="20"/>
    </row>
    <row r="126" spans="1:28" s="17" customFormat="1" ht="13.5" customHeight="1" hidden="1">
      <c r="A126" s="281"/>
      <c r="B126" s="20"/>
      <c r="C126" s="192"/>
      <c r="D126" s="24"/>
      <c r="E126" s="101"/>
      <c r="F126" s="530"/>
      <c r="G126" s="531"/>
      <c r="H126" s="531"/>
      <c r="I126" s="532"/>
      <c r="J126" s="533"/>
      <c r="K126" s="67"/>
      <c r="L126" s="73"/>
      <c r="M126" s="73"/>
      <c r="N126" s="73"/>
      <c r="O126" s="73"/>
      <c r="P126" s="72"/>
      <c r="Q126" s="74"/>
      <c r="R126" s="14"/>
      <c r="S126" s="16"/>
      <c r="T126" s="212"/>
      <c r="U126" s="70"/>
      <c r="V126" s="70"/>
      <c r="W126" s="70"/>
      <c r="X126" s="217"/>
      <c r="Y126" s="20"/>
      <c r="Z126" s="20"/>
      <c r="AA126" s="20"/>
      <c r="AB126" s="20"/>
    </row>
    <row r="127" spans="1:28" s="17" customFormat="1" ht="13.5" customHeight="1" hidden="1">
      <c r="A127" s="281"/>
      <c r="B127" s="20"/>
      <c r="C127" s="192"/>
      <c r="D127" s="24"/>
      <c r="E127" s="101"/>
      <c r="F127" s="650"/>
      <c r="G127" s="651"/>
      <c r="H127" s="651"/>
      <c r="I127" s="655"/>
      <c r="J127" s="656"/>
      <c r="K127" s="170"/>
      <c r="L127" s="122"/>
      <c r="M127" s="122"/>
      <c r="N127" s="122"/>
      <c r="O127" s="123"/>
      <c r="P127" s="120">
        <f>SUM(I124:J127)</f>
        <v>0</v>
      </c>
      <c r="Q127" s="74"/>
      <c r="R127" s="14"/>
      <c r="S127" s="16"/>
      <c r="T127" s="212"/>
      <c r="U127" s="70"/>
      <c r="V127" s="70"/>
      <c r="W127" s="70"/>
      <c r="X127" s="217"/>
      <c r="Y127" s="20"/>
      <c r="Z127" s="20"/>
      <c r="AA127" s="20"/>
      <c r="AB127" s="20"/>
    </row>
    <row r="128" spans="1:28" s="17" customFormat="1" ht="9.75" customHeight="1" hidden="1">
      <c r="A128" s="281"/>
      <c r="B128" s="20"/>
      <c r="C128" s="199"/>
      <c r="D128" s="25"/>
      <c r="E128" s="21"/>
      <c r="F128" s="22"/>
      <c r="G128" s="22"/>
      <c r="H128" s="22"/>
      <c r="I128" s="22"/>
      <c r="J128" s="22"/>
      <c r="K128" s="22"/>
      <c r="L128" s="22"/>
      <c r="M128" s="22"/>
      <c r="N128" s="22"/>
      <c r="O128" s="22"/>
      <c r="P128" s="22"/>
      <c r="Q128" s="23"/>
      <c r="R128" s="200"/>
      <c r="S128" s="20"/>
      <c r="T128" s="212"/>
      <c r="U128" s="70"/>
      <c r="V128" s="70"/>
      <c r="W128" s="70"/>
      <c r="X128" s="217"/>
      <c r="Y128" s="20"/>
      <c r="Z128" s="20"/>
      <c r="AA128" s="20"/>
      <c r="AB128" s="20"/>
    </row>
    <row r="129" spans="2:28" s="17" customFormat="1" ht="9.75" customHeight="1" hidden="1">
      <c r="B129" s="20"/>
      <c r="C129" s="199"/>
      <c r="D129" s="201"/>
      <c r="E129" s="201"/>
      <c r="F129" s="201"/>
      <c r="G129" s="201"/>
      <c r="H129" s="201"/>
      <c r="I129" s="201"/>
      <c r="J129" s="201"/>
      <c r="K129" s="201"/>
      <c r="L129" s="201"/>
      <c r="M129" s="201"/>
      <c r="N129" s="201"/>
      <c r="O129" s="201"/>
      <c r="P129" s="201"/>
      <c r="Q129" s="201"/>
      <c r="R129" s="200"/>
      <c r="S129" s="20"/>
      <c r="T129" s="212"/>
      <c r="U129" s="70"/>
      <c r="V129" s="70"/>
      <c r="W129" s="70"/>
      <c r="X129" s="217"/>
      <c r="Y129" s="20"/>
      <c r="Z129" s="20"/>
      <c r="AA129" s="20"/>
      <c r="AB129" s="20"/>
    </row>
    <row r="130" spans="2:28" s="17" customFormat="1" ht="9.75" customHeight="1" hidden="1" thickBot="1">
      <c r="B130" s="20"/>
      <c r="C130" s="199"/>
      <c r="D130" s="252"/>
      <c r="E130" s="253"/>
      <c r="F130" s="253"/>
      <c r="G130" s="253"/>
      <c r="H130" s="253"/>
      <c r="I130" s="253"/>
      <c r="J130" s="253"/>
      <c r="K130" s="253"/>
      <c r="L130" s="253"/>
      <c r="M130" s="253"/>
      <c r="N130" s="253"/>
      <c r="O130" s="253"/>
      <c r="P130" s="253"/>
      <c r="Q130" s="254"/>
      <c r="R130" s="200"/>
      <c r="S130" s="20"/>
      <c r="T130" s="212"/>
      <c r="U130" s="70"/>
      <c r="V130" s="70"/>
      <c r="W130" s="70"/>
      <c r="X130" s="217"/>
      <c r="Y130" s="20"/>
      <c r="Z130" s="20"/>
      <c r="AA130" s="20"/>
      <c r="AB130" s="20"/>
    </row>
    <row r="131" spans="1:28" s="17" customFormat="1" ht="15.75" hidden="1" thickBot="1">
      <c r="A131" s="284" t="s">
        <v>241</v>
      </c>
      <c r="B131" s="20"/>
      <c r="C131" s="199"/>
      <c r="D131" s="212"/>
      <c r="E131" s="159">
        <v>5</v>
      </c>
      <c r="F131" s="647" t="s">
        <v>139</v>
      </c>
      <c r="G131" s="648"/>
      <c r="H131" s="648"/>
      <c r="I131" s="648"/>
      <c r="J131" s="649"/>
      <c r="K131" s="70"/>
      <c r="L131" s="70"/>
      <c r="M131" s="70"/>
      <c r="N131" s="70"/>
      <c r="O131" s="70"/>
      <c r="P131" s="70"/>
      <c r="Q131" s="217"/>
      <c r="R131" s="200"/>
      <c r="S131" s="20"/>
      <c r="T131" s="212"/>
      <c r="U131" s="70"/>
      <c r="V131" s="70"/>
      <c r="W131" s="70"/>
      <c r="X131" s="217"/>
      <c r="Y131" s="20"/>
      <c r="Z131" s="20"/>
      <c r="AA131" s="20"/>
      <c r="AB131" s="20"/>
    </row>
    <row r="132" spans="2:28" s="17" customFormat="1" ht="9.75" customHeight="1" hidden="1">
      <c r="B132" s="20"/>
      <c r="C132" s="199"/>
      <c r="D132" s="212"/>
      <c r="E132" s="340"/>
      <c r="F132" s="340"/>
      <c r="G132" s="340"/>
      <c r="H132" s="340"/>
      <c r="I132" s="70"/>
      <c r="J132" s="234"/>
      <c r="K132" s="70"/>
      <c r="L132" s="70"/>
      <c r="M132" s="70"/>
      <c r="N132" s="70"/>
      <c r="O132" s="70"/>
      <c r="P132" s="70"/>
      <c r="Q132" s="217"/>
      <c r="R132" s="200"/>
      <c r="S132" s="20"/>
      <c r="T132" s="212"/>
      <c r="U132" s="70"/>
      <c r="V132" s="70"/>
      <c r="W132" s="70"/>
      <c r="X132" s="217"/>
      <c r="Y132" s="20"/>
      <c r="Z132" s="20"/>
      <c r="AA132" s="20"/>
      <c r="AB132" s="20"/>
    </row>
    <row r="133" spans="2:28" s="17" customFormat="1" ht="12.75" hidden="1">
      <c r="B133" s="20"/>
      <c r="C133" s="199"/>
      <c r="D133" s="212"/>
      <c r="E133" s="161" t="s">
        <v>136</v>
      </c>
      <c r="F133" s="564" t="s">
        <v>140</v>
      </c>
      <c r="G133" s="565"/>
      <c r="H133" s="566"/>
      <c r="I133" s="234"/>
      <c r="J133" s="234"/>
      <c r="K133" s="70"/>
      <c r="L133" s="70"/>
      <c r="M133" s="70"/>
      <c r="N133" s="70"/>
      <c r="O133" s="70"/>
      <c r="P133" s="70"/>
      <c r="Q133" s="217"/>
      <c r="R133" s="200"/>
      <c r="S133" s="20"/>
      <c r="T133" s="212"/>
      <c r="U133" s="70"/>
      <c r="V133" s="70"/>
      <c r="W133" s="70"/>
      <c r="X133" s="217"/>
      <c r="Y133" s="20"/>
      <c r="Z133" s="20"/>
      <c r="AA133" s="20"/>
      <c r="AB133" s="20"/>
    </row>
    <row r="134" spans="2:28" s="17" customFormat="1" ht="12" hidden="1">
      <c r="B134" s="20"/>
      <c r="C134" s="199"/>
      <c r="D134" s="212"/>
      <c r="E134" s="268"/>
      <c r="F134" s="562" t="s">
        <v>24</v>
      </c>
      <c r="G134" s="563"/>
      <c r="H134" s="239" t="s">
        <v>79</v>
      </c>
      <c r="I134" s="241"/>
      <c r="J134" s="242" t="s">
        <v>78</v>
      </c>
      <c r="K134" s="243"/>
      <c r="L134" s="239" t="s">
        <v>55</v>
      </c>
      <c r="M134" s="70"/>
      <c r="N134" s="70"/>
      <c r="O134" s="70"/>
      <c r="P134" s="70"/>
      <c r="Q134" s="217"/>
      <c r="R134" s="200"/>
      <c r="S134" s="20"/>
      <c r="T134" s="212"/>
      <c r="U134" s="70"/>
      <c r="V134" s="70"/>
      <c r="W134" s="70"/>
      <c r="X134" s="217"/>
      <c r="Y134" s="20"/>
      <c r="Z134" s="20"/>
      <c r="AA134" s="20"/>
      <c r="AB134" s="20"/>
    </row>
    <row r="135" spans="2:28" s="17" customFormat="1" ht="12" hidden="1">
      <c r="B135" s="20"/>
      <c r="C135" s="199"/>
      <c r="D135" s="212"/>
      <c r="E135" s="268"/>
      <c r="F135" s="240"/>
      <c r="G135" s="235" t="str">
        <f>+F18</f>
        <v>Salario Base</v>
      </c>
      <c r="H135" s="341">
        <f>IF(G135=0,0,IF($P$14&gt;=30,H18,(H18/$P$14)*30))</f>
        <v>0</v>
      </c>
      <c r="I135" s="244"/>
      <c r="J135" s="78"/>
      <c r="K135" s="70"/>
      <c r="L135" s="245">
        <f>IF(J135=0,H135,J135)</f>
        <v>0</v>
      </c>
      <c r="M135" s="70"/>
      <c r="N135" s="70"/>
      <c r="O135" s="70"/>
      <c r="P135" s="70"/>
      <c r="Q135" s="217"/>
      <c r="R135" s="200"/>
      <c r="S135" s="20"/>
      <c r="T135" s="212"/>
      <c r="U135" s="70"/>
      <c r="V135" s="70"/>
      <c r="W135" s="70"/>
      <c r="X135" s="217"/>
      <c r="Y135" s="20"/>
      <c r="Z135" s="20"/>
      <c r="AA135" s="20"/>
      <c r="AB135" s="20"/>
    </row>
    <row r="136" spans="2:28" s="17" customFormat="1" ht="12" hidden="1">
      <c r="B136" s="20"/>
      <c r="C136" s="199"/>
      <c r="D136" s="212"/>
      <c r="E136" s="268"/>
      <c r="F136" s="555" t="str">
        <f>IF($I22="SI",F22,0)</f>
        <v>Salario Base</v>
      </c>
      <c r="G136" s="556"/>
      <c r="H136" s="341">
        <f aca="true" t="shared" si="0" ref="H136:H143">IF(F136=0,0,IF($P$14&gt;=30,H22,(H22/$P$14)*30))</f>
        <v>1500</v>
      </c>
      <c r="I136" s="244"/>
      <c r="J136" s="78"/>
      <c r="K136" s="70"/>
      <c r="L136" s="245">
        <f aca="true" t="shared" si="1" ref="L136:L143">IF(J136=0,H136,J136)</f>
        <v>1500</v>
      </c>
      <c r="M136" s="70"/>
      <c r="N136" s="70"/>
      <c r="O136" s="70"/>
      <c r="P136" s="70"/>
      <c r="Q136" s="217"/>
      <c r="R136" s="200"/>
      <c r="S136" s="20"/>
      <c r="T136" s="212"/>
      <c r="U136" s="70"/>
      <c r="V136" s="70"/>
      <c r="W136" s="70"/>
      <c r="X136" s="217"/>
      <c r="Y136" s="20"/>
      <c r="Z136" s="20"/>
      <c r="AA136" s="20"/>
      <c r="AB136" s="20"/>
    </row>
    <row r="137" spans="2:28" s="17" customFormat="1" ht="12" hidden="1">
      <c r="B137" s="20"/>
      <c r="C137" s="199"/>
      <c r="D137" s="212"/>
      <c r="E137" s="268"/>
      <c r="F137" s="555" t="str">
        <f aca="true" t="shared" si="2" ref="F137:F143">IF($I23="SI",F23,0)</f>
        <v>Antigüedad</v>
      </c>
      <c r="G137" s="556"/>
      <c r="H137" s="341">
        <f t="shared" si="0"/>
        <v>78</v>
      </c>
      <c r="I137" s="244"/>
      <c r="J137" s="78"/>
      <c r="K137" s="70"/>
      <c r="L137" s="245">
        <f t="shared" si="1"/>
        <v>78</v>
      </c>
      <c r="M137" s="70"/>
      <c r="N137" s="70"/>
      <c r="O137" s="70"/>
      <c r="P137" s="70"/>
      <c r="Q137" s="217"/>
      <c r="R137" s="200"/>
      <c r="S137" s="20"/>
      <c r="T137" s="212"/>
      <c r="U137" s="70"/>
      <c r="V137" s="70"/>
      <c r="W137" s="70"/>
      <c r="X137" s="217"/>
      <c r="Y137" s="20"/>
      <c r="Z137" s="20"/>
      <c r="AA137" s="20"/>
      <c r="AB137" s="20"/>
    </row>
    <row r="138" spans="2:28" s="17" customFormat="1" ht="12" hidden="1">
      <c r="B138" s="20"/>
      <c r="C138" s="199"/>
      <c r="D138" s="212"/>
      <c r="E138" s="268"/>
      <c r="F138" s="555" t="str">
        <f t="shared" si="2"/>
        <v>Idiomas</v>
      </c>
      <c r="G138" s="556"/>
      <c r="H138" s="341">
        <f t="shared" si="0"/>
        <v>125</v>
      </c>
      <c r="I138" s="244"/>
      <c r="J138" s="78"/>
      <c r="K138" s="70"/>
      <c r="L138" s="245">
        <f t="shared" si="1"/>
        <v>125</v>
      </c>
      <c r="M138" s="70"/>
      <c r="N138" s="70"/>
      <c r="O138" s="70"/>
      <c r="P138" s="70"/>
      <c r="Q138" s="217"/>
      <c r="R138" s="200"/>
      <c r="S138" s="20"/>
      <c r="T138" s="212"/>
      <c r="U138" s="70"/>
      <c r="V138" s="70"/>
      <c r="W138" s="70"/>
      <c r="X138" s="217"/>
      <c r="Y138" s="20"/>
      <c r="Z138" s="20"/>
      <c r="AA138" s="20"/>
      <c r="AB138" s="20"/>
    </row>
    <row r="139" spans="2:28" s="17" customFormat="1" ht="12" hidden="1">
      <c r="B139" s="20"/>
      <c r="C139" s="199"/>
      <c r="D139" s="212"/>
      <c r="E139" s="268"/>
      <c r="F139" s="555">
        <f t="shared" si="2"/>
        <v>0</v>
      </c>
      <c r="G139" s="556"/>
      <c r="H139" s="341">
        <f t="shared" si="0"/>
        <v>0</v>
      </c>
      <c r="I139" s="244"/>
      <c r="J139" s="78"/>
      <c r="K139" s="70"/>
      <c r="L139" s="245">
        <f t="shared" si="1"/>
        <v>0</v>
      </c>
      <c r="M139" s="70"/>
      <c r="N139" s="70"/>
      <c r="O139" s="70"/>
      <c r="P139" s="70"/>
      <c r="Q139" s="217"/>
      <c r="R139" s="200"/>
      <c r="S139" s="20"/>
      <c r="T139" s="212"/>
      <c r="U139" s="70"/>
      <c r="V139" s="70"/>
      <c r="W139" s="70"/>
      <c r="X139" s="217"/>
      <c r="Y139" s="20"/>
      <c r="Z139" s="20"/>
      <c r="AA139" s="20"/>
      <c r="AB139" s="20"/>
    </row>
    <row r="140" spans="2:28" s="17" customFormat="1" ht="12" hidden="1">
      <c r="B140" s="20"/>
      <c r="C140" s="199"/>
      <c r="D140" s="212"/>
      <c r="E140" s="268"/>
      <c r="F140" s="555">
        <f t="shared" si="2"/>
        <v>0</v>
      </c>
      <c r="G140" s="556"/>
      <c r="H140" s="341">
        <f t="shared" si="0"/>
        <v>0</v>
      </c>
      <c r="I140" s="244"/>
      <c r="J140" s="78"/>
      <c r="K140" s="70"/>
      <c r="L140" s="245">
        <f t="shared" si="1"/>
        <v>0</v>
      </c>
      <c r="M140" s="70"/>
      <c r="N140" s="70"/>
      <c r="O140" s="70"/>
      <c r="P140" s="70"/>
      <c r="Q140" s="217"/>
      <c r="R140" s="200"/>
      <c r="S140" s="20"/>
      <c r="T140" s="212"/>
      <c r="U140" s="70"/>
      <c r="V140" s="70"/>
      <c r="W140" s="70"/>
      <c r="X140" s="217"/>
      <c r="Y140" s="20"/>
      <c r="Z140" s="20"/>
      <c r="AA140" s="20"/>
      <c r="AB140" s="20"/>
    </row>
    <row r="141" spans="2:28" s="17" customFormat="1" ht="12" hidden="1">
      <c r="B141" s="20"/>
      <c r="C141" s="199"/>
      <c r="D141" s="212"/>
      <c r="E141" s="268"/>
      <c r="F141" s="555">
        <f t="shared" si="2"/>
        <v>0</v>
      </c>
      <c r="G141" s="556"/>
      <c r="H141" s="341">
        <f t="shared" si="0"/>
        <v>0</v>
      </c>
      <c r="I141" s="244"/>
      <c r="J141" s="78"/>
      <c r="K141" s="70"/>
      <c r="L141" s="245">
        <f t="shared" si="1"/>
        <v>0</v>
      </c>
      <c r="M141" s="70"/>
      <c r="N141" s="70"/>
      <c r="O141" s="70"/>
      <c r="P141" s="70"/>
      <c r="Q141" s="217"/>
      <c r="R141" s="200"/>
      <c r="S141" s="20"/>
      <c r="T141" s="212"/>
      <c r="U141" s="70"/>
      <c r="V141" s="70"/>
      <c r="W141" s="70"/>
      <c r="X141" s="217"/>
      <c r="Y141" s="20"/>
      <c r="Z141" s="20"/>
      <c r="AA141" s="20"/>
      <c r="AB141" s="20"/>
    </row>
    <row r="142" spans="2:28" s="17" customFormat="1" ht="12" hidden="1">
      <c r="B142" s="20"/>
      <c r="C142" s="199"/>
      <c r="D142" s="212"/>
      <c r="E142" s="268"/>
      <c r="F142" s="555">
        <f t="shared" si="2"/>
        <v>0</v>
      </c>
      <c r="G142" s="556"/>
      <c r="H142" s="341">
        <f t="shared" si="0"/>
        <v>0</v>
      </c>
      <c r="I142" s="244"/>
      <c r="J142" s="78"/>
      <c r="K142" s="70"/>
      <c r="L142" s="245">
        <f t="shared" si="1"/>
        <v>0</v>
      </c>
      <c r="M142" s="70"/>
      <c r="N142" s="70"/>
      <c r="O142" s="70"/>
      <c r="P142" s="70"/>
      <c r="Q142" s="217"/>
      <c r="R142" s="200"/>
      <c r="S142" s="20"/>
      <c r="T142" s="212"/>
      <c r="U142" s="70"/>
      <c r="V142" s="70"/>
      <c r="W142" s="70"/>
      <c r="X142" s="217"/>
      <c r="Y142" s="20"/>
      <c r="Z142" s="20"/>
      <c r="AA142" s="20"/>
      <c r="AB142" s="20"/>
    </row>
    <row r="143" spans="2:28" s="17" customFormat="1" ht="12" hidden="1">
      <c r="B143" s="20"/>
      <c r="C143" s="199"/>
      <c r="D143" s="212"/>
      <c r="E143" s="268"/>
      <c r="F143" s="664">
        <f t="shared" si="2"/>
        <v>0</v>
      </c>
      <c r="G143" s="665"/>
      <c r="H143" s="342">
        <f t="shared" si="0"/>
        <v>0</v>
      </c>
      <c r="I143" s="246"/>
      <c r="J143" s="94"/>
      <c r="K143" s="247"/>
      <c r="L143" s="248">
        <f t="shared" si="1"/>
        <v>0</v>
      </c>
      <c r="M143" s="70"/>
      <c r="N143" s="70"/>
      <c r="O143" s="70"/>
      <c r="P143" s="70"/>
      <c r="Q143" s="217"/>
      <c r="R143" s="200"/>
      <c r="S143" s="20"/>
      <c r="T143" s="212"/>
      <c r="U143" s="70"/>
      <c r="V143" s="70"/>
      <c r="W143" s="70"/>
      <c r="X143" s="217"/>
      <c r="Y143" s="20"/>
      <c r="Z143" s="20"/>
      <c r="AA143" s="20"/>
      <c r="AB143" s="20"/>
    </row>
    <row r="144" spans="2:28" s="17" customFormat="1" ht="12" hidden="1">
      <c r="B144" s="20"/>
      <c r="C144" s="199"/>
      <c r="D144" s="212"/>
      <c r="E144" s="343"/>
      <c r="F144" s="340"/>
      <c r="G144" s="340"/>
      <c r="H144" s="340"/>
      <c r="I144" s="70"/>
      <c r="J144" s="567" t="s">
        <v>26</v>
      </c>
      <c r="K144" s="568"/>
      <c r="L144" s="237">
        <f>SUM(L135:L143)</f>
        <v>1703</v>
      </c>
      <c r="M144" s="236" t="s">
        <v>73</v>
      </c>
      <c r="N144" s="70"/>
      <c r="O144" s="70"/>
      <c r="P144" s="70"/>
      <c r="Q144" s="217"/>
      <c r="R144" s="200"/>
      <c r="S144" s="20"/>
      <c r="T144" s="212"/>
      <c r="U144" s="70"/>
      <c r="V144" s="70"/>
      <c r="W144" s="70"/>
      <c r="X144" s="217"/>
      <c r="Y144" s="20"/>
      <c r="Z144" s="20"/>
      <c r="AA144" s="20"/>
      <c r="AB144" s="20"/>
    </row>
    <row r="145" spans="2:28" s="17" customFormat="1" ht="4.5" customHeight="1" hidden="1">
      <c r="B145" s="20"/>
      <c r="C145" s="199"/>
      <c r="D145" s="212"/>
      <c r="E145" s="343"/>
      <c r="F145" s="340"/>
      <c r="G145" s="340"/>
      <c r="H145" s="340"/>
      <c r="I145" s="70"/>
      <c r="J145" s="234"/>
      <c r="K145" s="70"/>
      <c r="L145" s="70"/>
      <c r="M145" s="70"/>
      <c r="N145" s="70"/>
      <c r="O145" s="70"/>
      <c r="P145" s="70"/>
      <c r="Q145" s="217"/>
      <c r="R145" s="200"/>
      <c r="S145" s="20"/>
      <c r="T145" s="212"/>
      <c r="U145" s="70"/>
      <c r="V145" s="70"/>
      <c r="W145" s="70"/>
      <c r="X145" s="217"/>
      <c r="Y145" s="20"/>
      <c r="Z145" s="20"/>
      <c r="AA145" s="20"/>
      <c r="AB145" s="20"/>
    </row>
    <row r="146" spans="2:28" s="17" customFormat="1" ht="12.75" hidden="1">
      <c r="B146" s="20"/>
      <c r="C146" s="199"/>
      <c r="D146" s="212"/>
      <c r="E146" s="161" t="s">
        <v>137</v>
      </c>
      <c r="F146" s="641" t="s">
        <v>141</v>
      </c>
      <c r="G146" s="642"/>
      <c r="H146" s="643"/>
      <c r="I146" s="70"/>
      <c r="J146" s="238"/>
      <c r="K146" s="70"/>
      <c r="L146" s="70"/>
      <c r="M146" s="70"/>
      <c r="N146" s="70"/>
      <c r="O146" s="70"/>
      <c r="P146" s="70"/>
      <c r="Q146" s="217"/>
      <c r="R146" s="200"/>
      <c r="S146" s="20"/>
      <c r="T146" s="212"/>
      <c r="U146" s="70"/>
      <c r="V146" s="70"/>
      <c r="W146" s="70"/>
      <c r="X146" s="217"/>
      <c r="Y146" s="20"/>
      <c r="Z146" s="20"/>
      <c r="AA146" s="20"/>
      <c r="AB146" s="20"/>
    </row>
    <row r="147" spans="2:28" s="17" customFormat="1" ht="12" hidden="1">
      <c r="B147" s="20"/>
      <c r="C147" s="199"/>
      <c r="D147" s="212"/>
      <c r="E147" s="343"/>
      <c r="F147" s="579" t="s">
        <v>53</v>
      </c>
      <c r="G147" s="580"/>
      <c r="H147" s="96" t="s">
        <v>79</v>
      </c>
      <c r="I147" s="249"/>
      <c r="J147" s="242" t="s">
        <v>78</v>
      </c>
      <c r="K147" s="243"/>
      <c r="L147" s="239" t="s">
        <v>55</v>
      </c>
      <c r="M147" s="70"/>
      <c r="N147" s="70"/>
      <c r="O147" s="70"/>
      <c r="P147" s="70"/>
      <c r="Q147" s="217"/>
      <c r="R147" s="200"/>
      <c r="S147" s="20"/>
      <c r="T147" s="210" t="s">
        <v>80</v>
      </c>
      <c r="U147" s="211" t="s">
        <v>53</v>
      </c>
      <c r="V147" s="211" t="s">
        <v>81</v>
      </c>
      <c r="W147" s="70" t="s">
        <v>133</v>
      </c>
      <c r="X147" s="217"/>
      <c r="Y147" s="20"/>
      <c r="Z147" s="20"/>
      <c r="AA147" s="20"/>
      <c r="AB147" s="20"/>
    </row>
    <row r="148" spans="2:28" s="17" customFormat="1" ht="12" hidden="1">
      <c r="B148" s="20"/>
      <c r="C148" s="199"/>
      <c r="D148" s="212"/>
      <c r="E148" s="343"/>
      <c r="F148" s="240"/>
      <c r="G148" s="235" t="s">
        <v>74</v>
      </c>
      <c r="H148" s="341">
        <f>IF(H37&gt;=1,V148,0)</f>
        <v>141.91666666666666</v>
      </c>
      <c r="I148" s="250"/>
      <c r="J148" s="78"/>
      <c r="K148" s="70"/>
      <c r="L148" s="245">
        <f>IF(J148=0,H148,J148)</f>
        <v>141.91666666666666</v>
      </c>
      <c r="M148" s="70"/>
      <c r="N148" s="70"/>
      <c r="O148" s="70"/>
      <c r="P148" s="70"/>
      <c r="Q148" s="217"/>
      <c r="R148" s="200"/>
      <c r="S148" s="20"/>
      <c r="T148" s="210">
        <f>IF(L144=0,0,L144/30)</f>
        <v>56.766666666666666</v>
      </c>
      <c r="U148" s="218">
        <f>IF(P14&gt;=30,L144,T148*P14)</f>
        <v>1703</v>
      </c>
      <c r="V148" s="70">
        <f>IF(U148=0,0,U148/12)</f>
        <v>141.91666666666666</v>
      </c>
      <c r="W148" s="70">
        <f>+V148*12</f>
        <v>1703</v>
      </c>
      <c r="X148" s="217" t="str">
        <f>IF(W148=U148,"OK","error")</f>
        <v>OK</v>
      </c>
      <c r="Y148" s="20"/>
      <c r="Z148" s="20"/>
      <c r="AA148" s="20"/>
      <c r="AB148" s="20"/>
    </row>
    <row r="149" spans="2:28" s="17" customFormat="1" ht="12" hidden="1">
      <c r="B149" s="20"/>
      <c r="C149" s="199"/>
      <c r="D149" s="212"/>
      <c r="E149" s="343"/>
      <c r="F149" s="555" t="s">
        <v>75</v>
      </c>
      <c r="G149" s="556"/>
      <c r="H149" s="341">
        <f>IF(H$37&gt;=2,V149,"")</f>
        <v>141.91666666666666</v>
      </c>
      <c r="I149" s="250"/>
      <c r="J149" s="78"/>
      <c r="K149" s="70"/>
      <c r="L149" s="245">
        <f>IF(J149=0,H149,J149)</f>
        <v>141.91666666666666</v>
      </c>
      <c r="M149" s="70"/>
      <c r="N149" s="70"/>
      <c r="O149" s="70"/>
      <c r="P149" s="70"/>
      <c r="Q149" s="217"/>
      <c r="R149" s="200"/>
      <c r="S149" s="20"/>
      <c r="T149" s="212"/>
      <c r="U149" s="218">
        <f>+L144</f>
        <v>1703</v>
      </c>
      <c r="V149" s="70">
        <f>IF(U149=0,0,U149/12)</f>
        <v>141.91666666666666</v>
      </c>
      <c r="W149" s="70">
        <f>+V149*12</f>
        <v>1703</v>
      </c>
      <c r="X149" s="217" t="str">
        <f>IF(W149=U149,"OK","error")</f>
        <v>OK</v>
      </c>
      <c r="Y149" s="20"/>
      <c r="Z149" s="20"/>
      <c r="AA149" s="20"/>
      <c r="AB149" s="20"/>
    </row>
    <row r="150" spans="2:28" s="17" customFormat="1" ht="12" hidden="1">
      <c r="B150" s="20"/>
      <c r="C150" s="199"/>
      <c r="D150" s="212"/>
      <c r="E150" s="343"/>
      <c r="F150" s="555" t="s">
        <v>76</v>
      </c>
      <c r="G150" s="556"/>
      <c r="H150" s="341">
        <f>IF(H$37&gt;=3,V150,"")</f>
        <v>141.91666666666666</v>
      </c>
      <c r="I150" s="250"/>
      <c r="J150" s="78"/>
      <c r="K150" s="70"/>
      <c r="L150" s="245">
        <f>IF(J150=0,H150,J150)</f>
        <v>141.91666666666666</v>
      </c>
      <c r="M150" s="70"/>
      <c r="N150" s="70"/>
      <c r="O150" s="70"/>
      <c r="P150" s="70"/>
      <c r="Q150" s="217"/>
      <c r="R150" s="200"/>
      <c r="S150" s="20"/>
      <c r="T150" s="212"/>
      <c r="U150" s="218">
        <f>+L144</f>
        <v>1703</v>
      </c>
      <c r="V150" s="70">
        <f>IF(U150=0,0,U150/12)</f>
        <v>141.91666666666666</v>
      </c>
      <c r="W150" s="70">
        <f>+V150*12</f>
        <v>1703</v>
      </c>
      <c r="X150" s="217" t="str">
        <f>IF(W150=U150,"OK","error")</f>
        <v>OK</v>
      </c>
      <c r="Y150" s="20"/>
      <c r="Z150" s="20"/>
      <c r="AA150" s="20"/>
      <c r="AB150" s="20"/>
    </row>
    <row r="151" spans="2:28" s="17" customFormat="1" ht="12" hidden="1">
      <c r="B151" s="20"/>
      <c r="C151" s="199"/>
      <c r="D151" s="212"/>
      <c r="E151" s="343"/>
      <c r="F151" s="664" t="s">
        <v>77</v>
      </c>
      <c r="G151" s="665"/>
      <c r="H151" s="342">
        <f>IF(H$37&gt;=4,V151,"")</f>
      </c>
      <c r="I151" s="251"/>
      <c r="J151" s="94"/>
      <c r="K151" s="247"/>
      <c r="L151" s="248">
        <f>IF(J151=0,H151,J151)</f>
      </c>
      <c r="M151" s="70"/>
      <c r="N151" s="70"/>
      <c r="O151" s="70"/>
      <c r="P151" s="70"/>
      <c r="Q151" s="217"/>
      <c r="R151" s="200"/>
      <c r="S151" s="20"/>
      <c r="T151" s="212"/>
      <c r="U151" s="218">
        <f>+L144</f>
        <v>1703</v>
      </c>
      <c r="V151" s="70">
        <f>IF(U151=0,0,U151/12)</f>
        <v>141.91666666666666</v>
      </c>
      <c r="W151" s="70">
        <f>+V151*12</f>
        <v>1703</v>
      </c>
      <c r="X151" s="217" t="str">
        <f>IF(W151=U151,"OK","error")</f>
        <v>OK</v>
      </c>
      <c r="Y151" s="20"/>
      <c r="Z151" s="20"/>
      <c r="AA151" s="20"/>
      <c r="AB151" s="20"/>
    </row>
    <row r="152" spans="2:28" s="17" customFormat="1" ht="12" hidden="1">
      <c r="B152" s="20"/>
      <c r="C152" s="199"/>
      <c r="D152" s="212"/>
      <c r="E152" s="343"/>
      <c r="F152" s="340"/>
      <c r="G152" s="340"/>
      <c r="H152" s="340"/>
      <c r="I152" s="70"/>
      <c r="J152" s="567" t="s">
        <v>26</v>
      </c>
      <c r="K152" s="568"/>
      <c r="L152" s="237">
        <f>SUM(L148:L151)</f>
        <v>425.75</v>
      </c>
      <c r="M152" s="236" t="s">
        <v>134</v>
      </c>
      <c r="N152" s="70"/>
      <c r="O152" s="70"/>
      <c r="P152" s="70"/>
      <c r="Q152" s="217"/>
      <c r="R152" s="200"/>
      <c r="S152" s="20"/>
      <c r="T152" s="212"/>
      <c r="U152" s="70"/>
      <c r="V152" s="70"/>
      <c r="W152" s="70"/>
      <c r="X152" s="217"/>
      <c r="Y152" s="20"/>
      <c r="Z152" s="20"/>
      <c r="AA152" s="20"/>
      <c r="AB152" s="20"/>
    </row>
    <row r="153" spans="2:28" s="17" customFormat="1" ht="4.5" customHeight="1" hidden="1">
      <c r="B153" s="20"/>
      <c r="C153" s="199"/>
      <c r="D153" s="212"/>
      <c r="E153" s="343"/>
      <c r="F153" s="340"/>
      <c r="G153" s="340"/>
      <c r="H153" s="340"/>
      <c r="I153" s="70"/>
      <c r="J153" s="234"/>
      <c r="K153" s="70"/>
      <c r="L153" s="70"/>
      <c r="M153" s="70"/>
      <c r="N153" s="70"/>
      <c r="O153" s="70"/>
      <c r="P153" s="70"/>
      <c r="Q153" s="217"/>
      <c r="R153" s="200"/>
      <c r="S153" s="20"/>
      <c r="T153" s="212"/>
      <c r="U153" s="70"/>
      <c r="V153" s="70"/>
      <c r="W153" s="70"/>
      <c r="X153" s="217"/>
      <c r="Y153" s="20"/>
      <c r="Z153" s="20"/>
      <c r="AA153" s="20"/>
      <c r="AB153" s="20"/>
    </row>
    <row r="154" spans="2:28" ht="12.75">
      <c r="B154" s="50"/>
      <c r="C154" s="204"/>
      <c r="D154" s="205"/>
      <c r="E154" s="205"/>
      <c r="F154" s="205"/>
      <c r="G154" s="205"/>
      <c r="H154" s="205"/>
      <c r="I154" s="205"/>
      <c r="J154" s="205"/>
      <c r="K154" s="205"/>
      <c r="L154" s="205"/>
      <c r="M154" s="205"/>
      <c r="N154" s="205"/>
      <c r="O154" s="205"/>
      <c r="P154" s="205"/>
      <c r="Q154" s="205"/>
      <c r="R154" s="206"/>
      <c r="S154" s="50"/>
      <c r="T154" s="233"/>
      <c r="U154" s="41"/>
      <c r="V154" s="41"/>
      <c r="W154" s="41"/>
      <c r="X154" s="42"/>
      <c r="Y154" s="50"/>
      <c r="Z154" s="50"/>
      <c r="AA154" s="50"/>
      <c r="AB154" s="50"/>
    </row>
    <row r="155" spans="2:28" ht="12.75">
      <c r="B155" s="50"/>
      <c r="C155" s="50"/>
      <c r="D155" s="50"/>
      <c r="E155" s="50"/>
      <c r="F155" s="50"/>
      <c r="G155" s="50"/>
      <c r="H155" s="50"/>
      <c r="I155" s="50"/>
      <c r="J155" s="50"/>
      <c r="K155" s="50"/>
      <c r="L155" s="50"/>
      <c r="M155" s="50"/>
      <c r="N155" s="50"/>
      <c r="O155" s="50"/>
      <c r="P155" s="50"/>
      <c r="Q155" s="50"/>
      <c r="R155" s="50"/>
      <c r="S155" s="50"/>
      <c r="Y155" s="50"/>
      <c r="Z155" s="50"/>
      <c r="AA155" s="50"/>
      <c r="AB155" s="50"/>
    </row>
    <row r="156" spans="2:28" ht="12.75">
      <c r="B156" s="50"/>
      <c r="C156" s="50"/>
      <c r="D156" s="50"/>
      <c r="E156" s="50"/>
      <c r="F156" s="50"/>
      <c r="G156" s="50"/>
      <c r="H156" s="50"/>
      <c r="I156" s="50"/>
      <c r="J156" s="50"/>
      <c r="K156" s="50"/>
      <c r="L156" s="50"/>
      <c r="M156" s="50"/>
      <c r="N156" s="50"/>
      <c r="O156" s="50"/>
      <c r="P156" s="50"/>
      <c r="Q156" s="50"/>
      <c r="R156" s="50"/>
      <c r="S156" s="50"/>
      <c r="Y156" s="50"/>
      <c r="Z156" s="50"/>
      <c r="AA156" s="50"/>
      <c r="AB156" s="50"/>
    </row>
    <row r="157" spans="2:28" ht="12.75">
      <c r="B157" s="50"/>
      <c r="C157" s="50"/>
      <c r="D157" s="50"/>
      <c r="E157" s="50"/>
      <c r="F157" s="50"/>
      <c r="G157" s="50"/>
      <c r="H157" s="50"/>
      <c r="I157" s="50"/>
      <c r="J157" s="50"/>
      <c r="K157" s="50"/>
      <c r="L157" s="50"/>
      <c r="M157" s="50"/>
      <c r="N157" s="50"/>
      <c r="O157" s="50"/>
      <c r="P157" s="50"/>
      <c r="Q157" s="50"/>
      <c r="R157" s="50"/>
      <c r="S157" s="50"/>
      <c r="Y157" s="50"/>
      <c r="Z157" s="50"/>
      <c r="AA157" s="50"/>
      <c r="AB157" s="50"/>
    </row>
    <row r="158" spans="2:28" ht="12.75">
      <c r="B158" s="50"/>
      <c r="C158" s="50"/>
      <c r="D158" s="50"/>
      <c r="E158" s="50"/>
      <c r="F158" s="50"/>
      <c r="G158" s="50"/>
      <c r="H158" s="50"/>
      <c r="I158" s="50"/>
      <c r="J158" s="50"/>
      <c r="K158" s="50"/>
      <c r="L158" s="50"/>
      <c r="M158" s="50"/>
      <c r="N158" s="50"/>
      <c r="O158" s="50"/>
      <c r="P158" s="50"/>
      <c r="Q158" s="50"/>
      <c r="R158" s="50"/>
      <c r="S158" s="50"/>
      <c r="Y158" s="50"/>
      <c r="Z158" s="50"/>
      <c r="AA158" s="50"/>
      <c r="AB158" s="50"/>
    </row>
    <row r="159" spans="2:28" ht="12.75">
      <c r="B159" s="50"/>
      <c r="C159" s="50"/>
      <c r="D159" s="50"/>
      <c r="E159" s="50"/>
      <c r="F159" s="50"/>
      <c r="G159" s="50"/>
      <c r="H159" s="50"/>
      <c r="I159" s="50"/>
      <c r="J159" s="50"/>
      <c r="K159" s="50"/>
      <c r="L159" s="50"/>
      <c r="M159" s="50"/>
      <c r="N159" s="50"/>
      <c r="O159" s="50"/>
      <c r="P159" s="50"/>
      <c r="Q159" s="50"/>
      <c r="R159" s="50"/>
      <c r="S159" s="50"/>
      <c r="Y159" s="50"/>
      <c r="Z159" s="50"/>
      <c r="AA159" s="50"/>
      <c r="AB159" s="50"/>
    </row>
    <row r="160" spans="2:28" ht="12.75">
      <c r="B160" s="50"/>
      <c r="C160" s="50"/>
      <c r="D160" s="50"/>
      <c r="E160" s="50"/>
      <c r="F160" s="50"/>
      <c r="G160" s="50"/>
      <c r="H160" s="50"/>
      <c r="I160" s="50"/>
      <c r="J160" s="50"/>
      <c r="K160" s="50"/>
      <c r="L160" s="50"/>
      <c r="M160" s="50"/>
      <c r="N160" s="50"/>
      <c r="O160" s="50"/>
      <c r="P160" s="50"/>
      <c r="Q160" s="50"/>
      <c r="R160" s="50"/>
      <c r="S160" s="50"/>
      <c r="Y160" s="50"/>
      <c r="Z160" s="50"/>
      <c r="AA160" s="50"/>
      <c r="AB160" s="50"/>
    </row>
    <row r="161" spans="2:28" ht="12.75">
      <c r="B161" s="50"/>
      <c r="C161" s="50"/>
      <c r="D161" s="50"/>
      <c r="E161" s="50"/>
      <c r="F161" s="50"/>
      <c r="G161" s="50"/>
      <c r="H161" s="50"/>
      <c r="I161" s="50"/>
      <c r="J161" s="50"/>
      <c r="K161" s="50"/>
      <c r="L161" s="50"/>
      <c r="M161" s="50"/>
      <c r="N161" s="50"/>
      <c r="O161" s="50"/>
      <c r="P161" s="50"/>
      <c r="Q161" s="50"/>
      <c r="R161" s="50"/>
      <c r="S161" s="50"/>
      <c r="Y161" s="50"/>
      <c r="Z161" s="50"/>
      <c r="AA161" s="50"/>
      <c r="AB161" s="50"/>
    </row>
    <row r="162" spans="2:28" ht="12.75">
      <c r="B162" s="50"/>
      <c r="C162" s="50"/>
      <c r="D162" s="50"/>
      <c r="E162" s="50"/>
      <c r="F162" s="50"/>
      <c r="G162" s="50"/>
      <c r="H162" s="50"/>
      <c r="I162" s="50"/>
      <c r="J162" s="50"/>
      <c r="K162" s="50"/>
      <c r="L162" s="50"/>
      <c r="M162" s="50"/>
      <c r="N162" s="50"/>
      <c r="O162" s="50"/>
      <c r="P162" s="50"/>
      <c r="Q162" s="50"/>
      <c r="R162" s="50"/>
      <c r="S162" s="50"/>
      <c r="Y162" s="50"/>
      <c r="Z162" s="50"/>
      <c r="AA162" s="50"/>
      <c r="AB162" s="50"/>
    </row>
    <row r="163" spans="2:28" ht="12.75">
      <c r="B163" s="50"/>
      <c r="C163" s="50"/>
      <c r="D163" s="50"/>
      <c r="E163" s="50"/>
      <c r="F163" s="50"/>
      <c r="G163" s="50"/>
      <c r="H163" s="50"/>
      <c r="I163" s="50"/>
      <c r="J163" s="50"/>
      <c r="K163" s="50"/>
      <c r="L163" s="50"/>
      <c r="M163" s="50"/>
      <c r="N163" s="50"/>
      <c r="O163" s="50"/>
      <c r="P163" s="50"/>
      <c r="Q163" s="50"/>
      <c r="R163" s="50"/>
      <c r="S163" s="50"/>
      <c r="Y163" s="50"/>
      <c r="Z163" s="50"/>
      <c r="AA163" s="50"/>
      <c r="AB163" s="50"/>
    </row>
    <row r="164" spans="2:28" ht="12.75">
      <c r="B164" s="50"/>
      <c r="C164" s="50"/>
      <c r="D164" s="50"/>
      <c r="E164" s="50"/>
      <c r="F164" s="50"/>
      <c r="G164" s="50"/>
      <c r="H164" s="50"/>
      <c r="I164" s="50"/>
      <c r="J164" s="50"/>
      <c r="K164" s="50"/>
      <c r="L164" s="50"/>
      <c r="M164" s="50"/>
      <c r="N164" s="50"/>
      <c r="O164" s="50"/>
      <c r="P164" s="50"/>
      <c r="Q164" s="50"/>
      <c r="R164" s="50"/>
      <c r="S164" s="50"/>
      <c r="Y164" s="50"/>
      <c r="Z164" s="50"/>
      <c r="AA164" s="50"/>
      <c r="AB164" s="50"/>
    </row>
    <row r="165" spans="2:28" ht="12.75">
      <c r="B165" s="50"/>
      <c r="C165" s="50"/>
      <c r="D165" s="50"/>
      <c r="E165" s="50"/>
      <c r="F165" s="50"/>
      <c r="G165" s="50"/>
      <c r="H165" s="50"/>
      <c r="I165" s="50"/>
      <c r="J165" s="50"/>
      <c r="K165" s="50"/>
      <c r="L165" s="50"/>
      <c r="M165" s="50"/>
      <c r="N165" s="50"/>
      <c r="O165" s="50"/>
      <c r="P165" s="50"/>
      <c r="Q165" s="50"/>
      <c r="R165" s="50"/>
      <c r="S165" s="50"/>
      <c r="Y165" s="50"/>
      <c r="Z165" s="50"/>
      <c r="AA165" s="50"/>
      <c r="AB165" s="50"/>
    </row>
    <row r="166" spans="2:28" ht="12.75">
      <c r="B166" s="50"/>
      <c r="C166" s="50"/>
      <c r="D166" s="50"/>
      <c r="E166" s="50"/>
      <c r="F166" s="50"/>
      <c r="G166" s="50"/>
      <c r="H166" s="50"/>
      <c r="I166" s="50"/>
      <c r="J166" s="50"/>
      <c r="K166" s="50"/>
      <c r="L166" s="50"/>
      <c r="M166" s="50"/>
      <c r="N166" s="50"/>
      <c r="O166" s="50"/>
      <c r="P166" s="50"/>
      <c r="Q166" s="50"/>
      <c r="R166" s="50"/>
      <c r="S166" s="50"/>
      <c r="Y166" s="50"/>
      <c r="Z166" s="50"/>
      <c r="AA166" s="50"/>
      <c r="AB166" s="50"/>
    </row>
    <row r="167" spans="2:28" ht="12.75">
      <c r="B167" s="50"/>
      <c r="C167" s="50"/>
      <c r="D167" s="50"/>
      <c r="E167" s="50"/>
      <c r="F167" s="50"/>
      <c r="G167" s="50"/>
      <c r="H167" s="50"/>
      <c r="I167" s="50"/>
      <c r="J167" s="50"/>
      <c r="K167" s="50"/>
      <c r="L167" s="50"/>
      <c r="M167" s="50"/>
      <c r="N167" s="50"/>
      <c r="O167" s="50"/>
      <c r="P167" s="50"/>
      <c r="Q167" s="50"/>
      <c r="R167" s="50"/>
      <c r="S167" s="50"/>
      <c r="Y167" s="50"/>
      <c r="Z167" s="50"/>
      <c r="AA167" s="50"/>
      <c r="AB167" s="50"/>
    </row>
    <row r="168" spans="2:28" ht="12.75">
      <c r="B168" s="50"/>
      <c r="C168" s="50"/>
      <c r="D168" s="50"/>
      <c r="E168" s="50"/>
      <c r="F168" s="50"/>
      <c r="G168" s="50"/>
      <c r="H168" s="50"/>
      <c r="I168" s="50"/>
      <c r="J168" s="50"/>
      <c r="K168" s="50"/>
      <c r="L168" s="50"/>
      <c r="M168" s="50"/>
      <c r="N168" s="50"/>
      <c r="O168" s="50"/>
      <c r="P168" s="50"/>
      <c r="Q168" s="50"/>
      <c r="R168" s="50"/>
      <c r="S168" s="50"/>
      <c r="Y168" s="50"/>
      <c r="Z168" s="50"/>
      <c r="AA168" s="50"/>
      <c r="AB168" s="50"/>
    </row>
    <row r="169" spans="2:28" ht="12.75">
      <c r="B169" s="50"/>
      <c r="C169" s="50"/>
      <c r="D169" s="50"/>
      <c r="E169" s="50"/>
      <c r="F169" s="50"/>
      <c r="G169" s="50"/>
      <c r="H169" s="50"/>
      <c r="I169" s="50"/>
      <c r="J169" s="50"/>
      <c r="K169" s="50"/>
      <c r="L169" s="50"/>
      <c r="M169" s="50"/>
      <c r="N169" s="50"/>
      <c r="O169" s="50"/>
      <c r="P169" s="50"/>
      <c r="Q169" s="50"/>
      <c r="R169" s="50"/>
      <c r="S169" s="50"/>
      <c r="Y169" s="50"/>
      <c r="Z169" s="50"/>
      <c r="AA169" s="50"/>
      <c r="AB169" s="50"/>
    </row>
    <row r="170" spans="2:28" ht="12.75">
      <c r="B170" s="50"/>
      <c r="C170" s="50"/>
      <c r="D170" s="50"/>
      <c r="E170" s="50"/>
      <c r="F170" s="50"/>
      <c r="G170" s="50"/>
      <c r="H170" s="50"/>
      <c r="I170" s="50"/>
      <c r="J170" s="50"/>
      <c r="K170" s="50"/>
      <c r="L170" s="50"/>
      <c r="M170" s="50"/>
      <c r="N170" s="50"/>
      <c r="O170" s="50"/>
      <c r="P170" s="50"/>
      <c r="Q170" s="50"/>
      <c r="R170" s="50"/>
      <c r="S170" s="50"/>
      <c r="Y170" s="50"/>
      <c r="Z170" s="50"/>
      <c r="AA170" s="50"/>
      <c r="AB170" s="50"/>
    </row>
    <row r="171" spans="2:28" ht="12.75">
      <c r="B171" s="50"/>
      <c r="C171" s="50"/>
      <c r="D171" s="50"/>
      <c r="E171" s="50"/>
      <c r="F171" s="50"/>
      <c r="G171" s="50"/>
      <c r="H171" s="50"/>
      <c r="I171" s="50"/>
      <c r="J171" s="50"/>
      <c r="K171" s="50"/>
      <c r="L171" s="50"/>
      <c r="M171" s="50"/>
      <c r="N171" s="50"/>
      <c r="O171" s="50"/>
      <c r="P171" s="50"/>
      <c r="Q171" s="50"/>
      <c r="R171" s="50"/>
      <c r="S171" s="50"/>
      <c r="Y171" s="50"/>
      <c r="Z171" s="50"/>
      <c r="AA171" s="50"/>
      <c r="AB171" s="50"/>
    </row>
    <row r="172" spans="2:28" ht="12.75">
      <c r="B172" s="50"/>
      <c r="C172" s="50"/>
      <c r="D172" s="50"/>
      <c r="E172" s="50"/>
      <c r="F172" s="50"/>
      <c r="G172" s="50"/>
      <c r="H172" s="50"/>
      <c r="I172" s="50"/>
      <c r="J172" s="50"/>
      <c r="K172" s="50"/>
      <c r="L172" s="50"/>
      <c r="M172" s="50"/>
      <c r="N172" s="50"/>
      <c r="O172" s="50"/>
      <c r="P172" s="50"/>
      <c r="Q172" s="50"/>
      <c r="R172" s="50"/>
      <c r="S172" s="50"/>
      <c r="Y172" s="50"/>
      <c r="Z172" s="50"/>
      <c r="AA172" s="50"/>
      <c r="AB172" s="50"/>
    </row>
    <row r="173" spans="2:28" ht="12.75">
      <c r="B173" s="50"/>
      <c r="C173" s="50"/>
      <c r="D173" s="50"/>
      <c r="E173" s="50"/>
      <c r="F173" s="50"/>
      <c r="G173" s="50"/>
      <c r="H173" s="50"/>
      <c r="I173" s="50"/>
      <c r="J173" s="50"/>
      <c r="K173" s="50"/>
      <c r="L173" s="50"/>
      <c r="M173" s="50"/>
      <c r="N173" s="50"/>
      <c r="O173" s="50"/>
      <c r="P173" s="50"/>
      <c r="Q173" s="50"/>
      <c r="R173" s="50"/>
      <c r="S173" s="50"/>
      <c r="Y173" s="50"/>
      <c r="Z173" s="50"/>
      <c r="AA173" s="50"/>
      <c r="AB173" s="50"/>
    </row>
    <row r="174" spans="2:28" ht="12.75">
      <c r="B174" s="50"/>
      <c r="C174" s="50"/>
      <c r="D174" s="50"/>
      <c r="E174" s="50"/>
      <c r="F174" s="50"/>
      <c r="G174" s="50"/>
      <c r="H174" s="50"/>
      <c r="I174" s="50"/>
      <c r="J174" s="50"/>
      <c r="K174" s="50"/>
      <c r="L174" s="50"/>
      <c r="M174" s="50"/>
      <c r="N174" s="50"/>
      <c r="O174" s="50"/>
      <c r="P174" s="50"/>
      <c r="Q174" s="50"/>
      <c r="R174" s="50"/>
      <c r="S174" s="50"/>
      <c r="Y174" s="50"/>
      <c r="Z174" s="50"/>
      <c r="AA174" s="50"/>
      <c r="AB174" s="50"/>
    </row>
    <row r="175" spans="2:28" ht="12.75">
      <c r="B175" s="50"/>
      <c r="C175" s="50"/>
      <c r="D175" s="50"/>
      <c r="E175" s="50"/>
      <c r="F175" s="50"/>
      <c r="G175" s="50"/>
      <c r="H175" s="50"/>
      <c r="I175" s="50"/>
      <c r="J175" s="50"/>
      <c r="K175" s="50"/>
      <c r="L175" s="50"/>
      <c r="M175" s="50"/>
      <c r="N175" s="50"/>
      <c r="O175" s="50"/>
      <c r="P175" s="50"/>
      <c r="Q175" s="50"/>
      <c r="R175" s="50"/>
      <c r="S175" s="50"/>
      <c r="Y175" s="50"/>
      <c r="Z175" s="50"/>
      <c r="AA175" s="50"/>
      <c r="AB175" s="50"/>
    </row>
    <row r="176" spans="2:28" ht="12.75">
      <c r="B176" s="50"/>
      <c r="C176" s="50"/>
      <c r="D176" s="50"/>
      <c r="E176" s="50"/>
      <c r="F176" s="50"/>
      <c r="G176" s="50"/>
      <c r="H176" s="50"/>
      <c r="I176" s="50"/>
      <c r="J176" s="50"/>
      <c r="K176" s="50"/>
      <c r="L176" s="50"/>
      <c r="M176" s="50"/>
      <c r="N176" s="50"/>
      <c r="O176" s="50"/>
      <c r="P176" s="50"/>
      <c r="Q176" s="50"/>
      <c r="R176" s="50"/>
      <c r="S176" s="50"/>
      <c r="Y176" s="50"/>
      <c r="Z176" s="50"/>
      <c r="AA176" s="50"/>
      <c r="AB176" s="50"/>
    </row>
    <row r="177" spans="2:28" ht="12.75">
      <c r="B177" s="50"/>
      <c r="C177" s="50"/>
      <c r="D177" s="50"/>
      <c r="E177" s="50"/>
      <c r="F177" s="50"/>
      <c r="G177" s="50"/>
      <c r="H177" s="50"/>
      <c r="I177" s="50"/>
      <c r="J177" s="50"/>
      <c r="K177" s="50"/>
      <c r="L177" s="50"/>
      <c r="M177" s="50"/>
      <c r="N177" s="50"/>
      <c r="O177" s="50"/>
      <c r="P177" s="50"/>
      <c r="Q177" s="50"/>
      <c r="R177" s="50"/>
      <c r="S177" s="50"/>
      <c r="Y177" s="50"/>
      <c r="Z177" s="50"/>
      <c r="AA177" s="50"/>
      <c r="AB177" s="50"/>
    </row>
    <row r="178" spans="2:28" ht="12.75">
      <c r="B178" s="50"/>
      <c r="C178" s="50"/>
      <c r="D178" s="50"/>
      <c r="E178" s="50"/>
      <c r="F178" s="50"/>
      <c r="G178" s="50"/>
      <c r="H178" s="50"/>
      <c r="I178" s="50"/>
      <c r="J178" s="50"/>
      <c r="K178" s="50"/>
      <c r="L178" s="50"/>
      <c r="M178" s="50"/>
      <c r="N178" s="50"/>
      <c r="O178" s="50"/>
      <c r="P178" s="50"/>
      <c r="Q178" s="50"/>
      <c r="R178" s="50"/>
      <c r="S178" s="50"/>
      <c r="Y178" s="50"/>
      <c r="Z178" s="50"/>
      <c r="AA178" s="50"/>
      <c r="AB178" s="50"/>
    </row>
    <row r="179" spans="2:28" ht="12.75">
      <c r="B179" s="50"/>
      <c r="C179" s="50"/>
      <c r="D179" s="50"/>
      <c r="E179" s="50"/>
      <c r="F179" s="50"/>
      <c r="G179" s="50"/>
      <c r="H179" s="50"/>
      <c r="I179" s="50"/>
      <c r="J179" s="50"/>
      <c r="K179" s="50"/>
      <c r="L179" s="50"/>
      <c r="M179" s="50"/>
      <c r="N179" s="50"/>
      <c r="O179" s="50"/>
      <c r="P179" s="50"/>
      <c r="Q179" s="50"/>
      <c r="R179" s="50"/>
      <c r="S179" s="50"/>
      <c r="Y179" s="50"/>
      <c r="Z179" s="50"/>
      <c r="AA179" s="50"/>
      <c r="AB179" s="50"/>
    </row>
    <row r="180" spans="2:28" ht="12.75">
      <c r="B180" s="50"/>
      <c r="C180" s="50"/>
      <c r="D180" s="50"/>
      <c r="E180" s="50"/>
      <c r="F180" s="50"/>
      <c r="G180" s="50"/>
      <c r="H180" s="50"/>
      <c r="I180" s="50"/>
      <c r="J180" s="50"/>
      <c r="K180" s="50"/>
      <c r="L180" s="50"/>
      <c r="M180" s="50"/>
      <c r="N180" s="50"/>
      <c r="O180" s="50"/>
      <c r="P180" s="50"/>
      <c r="Q180" s="50"/>
      <c r="R180" s="50"/>
      <c r="S180" s="50"/>
      <c r="Y180" s="50"/>
      <c r="Z180" s="50"/>
      <c r="AA180" s="50"/>
      <c r="AB180" s="50"/>
    </row>
    <row r="181" spans="2:28" ht="12.75">
      <c r="B181" s="50"/>
      <c r="C181" s="50"/>
      <c r="D181" s="50"/>
      <c r="E181" s="50"/>
      <c r="F181" s="50"/>
      <c r="G181" s="50"/>
      <c r="H181" s="50"/>
      <c r="I181" s="50"/>
      <c r="J181" s="50"/>
      <c r="K181" s="50"/>
      <c r="L181" s="50"/>
      <c r="M181" s="50"/>
      <c r="N181" s="50"/>
      <c r="O181" s="50"/>
      <c r="P181" s="50"/>
      <c r="Q181" s="50"/>
      <c r="R181" s="50"/>
      <c r="S181" s="50"/>
      <c r="Y181" s="50"/>
      <c r="Z181" s="50"/>
      <c r="AA181" s="50"/>
      <c r="AB181" s="50"/>
    </row>
    <row r="182" spans="2:28" ht="12.75">
      <c r="B182" s="50"/>
      <c r="C182" s="50"/>
      <c r="D182" s="50"/>
      <c r="E182" s="50"/>
      <c r="F182" s="50"/>
      <c r="G182" s="50"/>
      <c r="H182" s="50"/>
      <c r="I182" s="50"/>
      <c r="J182" s="50"/>
      <c r="K182" s="50"/>
      <c r="L182" s="50"/>
      <c r="M182" s="50"/>
      <c r="N182" s="50"/>
      <c r="O182" s="50"/>
      <c r="P182" s="50"/>
      <c r="Q182" s="50"/>
      <c r="R182" s="50"/>
      <c r="S182" s="50"/>
      <c r="Y182" s="50"/>
      <c r="Z182" s="50"/>
      <c r="AA182" s="50"/>
      <c r="AB182" s="50"/>
    </row>
    <row r="183" spans="2:28" ht="12.75">
      <c r="B183" s="50"/>
      <c r="C183" s="50"/>
      <c r="D183" s="50"/>
      <c r="E183" s="50"/>
      <c r="F183" s="50"/>
      <c r="G183" s="50"/>
      <c r="H183" s="50"/>
      <c r="I183" s="50"/>
      <c r="J183" s="50"/>
      <c r="K183" s="50"/>
      <c r="L183" s="50"/>
      <c r="M183" s="50"/>
      <c r="N183" s="50"/>
      <c r="O183" s="50"/>
      <c r="P183" s="50"/>
      <c r="Q183" s="50"/>
      <c r="R183" s="50"/>
      <c r="S183" s="50"/>
      <c r="Y183" s="50"/>
      <c r="Z183" s="50"/>
      <c r="AA183" s="50"/>
      <c r="AB183" s="50"/>
    </row>
    <row r="184" spans="2:28" ht="12.75">
      <c r="B184" s="50"/>
      <c r="C184" s="50"/>
      <c r="D184" s="50"/>
      <c r="E184" s="50"/>
      <c r="F184" s="50"/>
      <c r="G184" s="50"/>
      <c r="H184" s="50"/>
      <c r="I184" s="50"/>
      <c r="J184" s="50"/>
      <c r="K184" s="50"/>
      <c r="L184" s="50"/>
      <c r="M184" s="50"/>
      <c r="N184" s="50"/>
      <c r="O184" s="50"/>
      <c r="P184" s="50"/>
      <c r="Q184" s="50"/>
      <c r="R184" s="50"/>
      <c r="S184" s="50"/>
      <c r="Y184" s="50"/>
      <c r="Z184" s="50"/>
      <c r="AA184" s="50"/>
      <c r="AB184" s="50"/>
    </row>
    <row r="185" spans="2:28" ht="12.75">
      <c r="B185" s="50"/>
      <c r="C185" s="50"/>
      <c r="D185" s="50"/>
      <c r="E185" s="50"/>
      <c r="F185" s="50"/>
      <c r="G185" s="50"/>
      <c r="H185" s="50"/>
      <c r="I185" s="50"/>
      <c r="J185" s="50"/>
      <c r="K185" s="50"/>
      <c r="L185" s="50"/>
      <c r="M185" s="50"/>
      <c r="N185" s="50"/>
      <c r="O185" s="50"/>
      <c r="P185" s="50"/>
      <c r="Q185" s="50"/>
      <c r="R185" s="50"/>
      <c r="S185" s="50"/>
      <c r="Y185" s="50"/>
      <c r="Z185" s="50"/>
      <c r="AA185" s="50"/>
      <c r="AB185" s="50"/>
    </row>
    <row r="186" spans="1:28" ht="9.75" customHeight="1">
      <c r="A186" s="327" t="s">
        <v>169</v>
      </c>
      <c r="B186" s="50"/>
      <c r="C186" s="311"/>
      <c r="D186" s="312"/>
      <c r="E186" s="312"/>
      <c r="F186" s="312"/>
      <c r="G186" s="312"/>
      <c r="H186" s="312"/>
      <c r="I186" s="312"/>
      <c r="J186" s="312"/>
      <c r="K186" s="312"/>
      <c r="L186" s="312"/>
      <c r="M186" s="312"/>
      <c r="N186" s="312"/>
      <c r="O186" s="312"/>
      <c r="P186" s="312"/>
      <c r="Q186" s="312"/>
      <c r="R186" s="313"/>
      <c r="S186" s="50"/>
      <c r="Y186" s="50"/>
      <c r="Z186" s="50"/>
      <c r="AA186" s="50"/>
      <c r="AB186" s="50"/>
    </row>
    <row r="187" spans="2:28" ht="18">
      <c r="B187" s="50"/>
      <c r="C187" s="202"/>
      <c r="D187" s="661" t="s">
        <v>157</v>
      </c>
      <c r="E187" s="662"/>
      <c r="F187" s="662"/>
      <c r="G187" s="662"/>
      <c r="H187" s="662"/>
      <c r="I187" s="662"/>
      <c r="J187" s="662"/>
      <c r="K187" s="306"/>
      <c r="L187" s="306"/>
      <c r="M187" s="306"/>
      <c r="N187" s="306"/>
      <c r="O187" s="306"/>
      <c r="P187" s="289"/>
      <c r="Q187" s="290"/>
      <c r="R187" s="203"/>
      <c r="S187" s="50"/>
      <c r="Y187" s="50"/>
      <c r="Z187" s="50"/>
      <c r="AA187" s="50"/>
      <c r="AB187" s="50"/>
    </row>
    <row r="188" spans="2:28" s="291" customFormat="1" ht="15">
      <c r="B188" s="309"/>
      <c r="C188" s="314"/>
      <c r="D188" s="292"/>
      <c r="E188" s="663" t="s">
        <v>29</v>
      </c>
      <c r="F188" s="663"/>
      <c r="G188" s="663"/>
      <c r="H188" s="663"/>
      <c r="I188" s="663"/>
      <c r="J188" s="663"/>
      <c r="K188" s="307"/>
      <c r="L188" s="307"/>
      <c r="M188" s="307"/>
      <c r="N188" s="307"/>
      <c r="O188" s="307"/>
      <c r="P188" s="307"/>
      <c r="Q188" s="308"/>
      <c r="R188" s="315"/>
      <c r="S188" s="309"/>
      <c r="Y188" s="309"/>
      <c r="Z188" s="309"/>
      <c r="AA188" s="309"/>
      <c r="AB188" s="309"/>
    </row>
    <row r="189" spans="2:28" s="293" customFormat="1" ht="6.75" customHeight="1">
      <c r="B189" s="310"/>
      <c r="C189" s="316"/>
      <c r="D189" s="30"/>
      <c r="E189" s="31"/>
      <c r="F189" s="31"/>
      <c r="G189" s="31"/>
      <c r="H189" s="31"/>
      <c r="I189" s="31"/>
      <c r="J189" s="31"/>
      <c r="K189" s="31"/>
      <c r="L189" s="31"/>
      <c r="M189" s="31"/>
      <c r="N189" s="31"/>
      <c r="O189" s="31"/>
      <c r="P189" s="31"/>
      <c r="Q189" s="32"/>
      <c r="R189" s="317"/>
      <c r="S189" s="310"/>
      <c r="Y189" s="310"/>
      <c r="Z189" s="310"/>
      <c r="AA189" s="310"/>
      <c r="AB189" s="310"/>
    </row>
    <row r="190" spans="2:28" ht="15.75">
      <c r="B190" s="50"/>
      <c r="C190" s="202"/>
      <c r="D190" s="46"/>
      <c r="E190" s="47"/>
      <c r="F190" s="321" t="s">
        <v>163</v>
      </c>
      <c r="G190" s="47"/>
      <c r="H190" s="47"/>
      <c r="I190" s="47"/>
      <c r="J190" s="47"/>
      <c r="K190" s="47"/>
      <c r="L190" s="47"/>
      <c r="M190" s="47"/>
      <c r="N190" s="47"/>
      <c r="O190" s="47"/>
      <c r="P190" s="47"/>
      <c r="Q190" s="48"/>
      <c r="R190" s="203"/>
      <c r="S190" s="50"/>
      <c r="Y190" s="50"/>
      <c r="Z190" s="50"/>
      <c r="AA190" s="50"/>
      <c r="AB190" s="50"/>
    </row>
    <row r="191" spans="2:28" ht="12.75">
      <c r="B191" s="50"/>
      <c r="C191" s="202"/>
      <c r="D191" s="46"/>
      <c r="E191" s="47"/>
      <c r="F191" s="324" t="s">
        <v>158</v>
      </c>
      <c r="G191" s="47"/>
      <c r="H191" s="47"/>
      <c r="I191" s="47"/>
      <c r="J191" s="47"/>
      <c r="K191" s="47"/>
      <c r="L191" s="47"/>
      <c r="M191" s="47"/>
      <c r="N191" s="47"/>
      <c r="O191" s="47"/>
      <c r="P191" s="47"/>
      <c r="Q191" s="48"/>
      <c r="R191" s="203"/>
      <c r="S191" s="50"/>
      <c r="Y191" s="50"/>
      <c r="Z191" s="50"/>
      <c r="AA191" s="50"/>
      <c r="AB191" s="50"/>
    </row>
    <row r="192" spans="2:28" ht="7.5" customHeight="1">
      <c r="B192" s="50"/>
      <c r="C192" s="202"/>
      <c r="D192" s="46"/>
      <c r="E192" s="47"/>
      <c r="F192" s="321"/>
      <c r="G192" s="47"/>
      <c r="H192" s="47"/>
      <c r="I192" s="47"/>
      <c r="J192" s="47"/>
      <c r="K192" s="47"/>
      <c r="L192" s="47"/>
      <c r="M192" s="47"/>
      <c r="N192" s="47"/>
      <c r="O192" s="47"/>
      <c r="P192" s="47"/>
      <c r="Q192" s="48"/>
      <c r="R192" s="203"/>
      <c r="S192" s="50"/>
      <c r="Y192" s="50"/>
      <c r="Z192" s="50"/>
      <c r="AA192" s="50"/>
      <c r="AB192" s="50"/>
    </row>
    <row r="193" spans="2:28" s="176" customFormat="1" ht="12.75">
      <c r="B193" s="185"/>
      <c r="C193" s="318"/>
      <c r="D193" s="46"/>
      <c r="E193" s="47"/>
      <c r="F193" s="320" t="s">
        <v>13</v>
      </c>
      <c r="G193" s="326"/>
      <c r="H193" s="326"/>
      <c r="I193" s="47"/>
      <c r="J193" s="47"/>
      <c r="K193" s="47"/>
      <c r="L193" s="47"/>
      <c r="M193" s="47"/>
      <c r="N193" s="47"/>
      <c r="O193" s="47"/>
      <c r="P193" s="47"/>
      <c r="Q193" s="48"/>
      <c r="R193" s="319"/>
      <c r="S193" s="185"/>
      <c r="Y193" s="185"/>
      <c r="Z193" s="185"/>
      <c r="AA193" s="185"/>
      <c r="AB193" s="185"/>
    </row>
    <row r="194" spans="2:28" s="176" customFormat="1" ht="14.25" customHeight="1">
      <c r="B194" s="185"/>
      <c r="C194" s="318"/>
      <c r="D194" s="46"/>
      <c r="E194" s="47"/>
      <c r="F194" s="322" t="s">
        <v>159</v>
      </c>
      <c r="G194" s="47"/>
      <c r="H194" s="47"/>
      <c r="I194" s="47"/>
      <c r="J194" s="47"/>
      <c r="K194" s="47"/>
      <c r="L194" s="47"/>
      <c r="M194" s="47"/>
      <c r="N194" s="47"/>
      <c r="O194" s="47"/>
      <c r="P194" s="47"/>
      <c r="Q194" s="48"/>
      <c r="R194" s="319"/>
      <c r="S194" s="185"/>
      <c r="Y194" s="185"/>
      <c r="Z194" s="185"/>
      <c r="AA194" s="185"/>
      <c r="AB194" s="185"/>
    </row>
    <row r="195" spans="2:28" s="176" customFormat="1" ht="12">
      <c r="B195" s="185"/>
      <c r="C195" s="318"/>
      <c r="D195" s="46"/>
      <c r="E195" s="47"/>
      <c r="F195" s="322" t="s">
        <v>162</v>
      </c>
      <c r="G195" s="47"/>
      <c r="H195" s="47"/>
      <c r="I195" s="47"/>
      <c r="J195" s="47"/>
      <c r="K195" s="47"/>
      <c r="L195" s="47"/>
      <c r="M195" s="47"/>
      <c r="N195" s="47"/>
      <c r="O195" s="47"/>
      <c r="P195" s="47"/>
      <c r="Q195" s="48"/>
      <c r="R195" s="319"/>
      <c r="S195" s="185"/>
      <c r="Y195" s="185"/>
      <c r="Z195" s="185"/>
      <c r="AA195" s="185"/>
      <c r="AB195" s="185"/>
    </row>
    <row r="196" spans="2:28" s="176" customFormat="1" ht="11.25">
      <c r="B196" s="185"/>
      <c r="C196" s="318"/>
      <c r="D196" s="46"/>
      <c r="E196" s="47"/>
      <c r="F196" s="49" t="s">
        <v>161</v>
      </c>
      <c r="G196" s="47"/>
      <c r="H196" s="47"/>
      <c r="I196" s="47"/>
      <c r="J196" s="47"/>
      <c r="K196" s="47"/>
      <c r="L196" s="47"/>
      <c r="M196" s="47"/>
      <c r="N196" s="47"/>
      <c r="O196" s="47"/>
      <c r="P196" s="47"/>
      <c r="Q196" s="48"/>
      <c r="R196" s="319"/>
      <c r="S196" s="185"/>
      <c r="Y196" s="185"/>
      <c r="Z196" s="185"/>
      <c r="AA196" s="185"/>
      <c r="AB196" s="185"/>
    </row>
    <row r="197" spans="2:28" s="176" customFormat="1" ht="11.25">
      <c r="B197" s="185"/>
      <c r="C197" s="318"/>
      <c r="D197" s="46"/>
      <c r="E197" s="47"/>
      <c r="F197" s="49" t="s">
        <v>160</v>
      </c>
      <c r="G197" s="47"/>
      <c r="H197" s="47"/>
      <c r="I197" s="47"/>
      <c r="J197" s="47"/>
      <c r="K197" s="47"/>
      <c r="L197" s="47"/>
      <c r="M197" s="47"/>
      <c r="N197" s="47"/>
      <c r="O197" s="47"/>
      <c r="P197" s="47"/>
      <c r="Q197" s="48"/>
      <c r="R197" s="319"/>
      <c r="S197" s="185"/>
      <c r="Y197" s="185"/>
      <c r="Z197" s="185"/>
      <c r="AA197" s="185"/>
      <c r="AB197" s="185"/>
    </row>
    <row r="198" spans="2:28" s="176" customFormat="1" ht="12">
      <c r="B198" s="185"/>
      <c r="C198" s="318"/>
      <c r="D198" s="46"/>
      <c r="E198" s="47"/>
      <c r="F198" s="322" t="s">
        <v>15</v>
      </c>
      <c r="G198" s="47"/>
      <c r="H198" s="47"/>
      <c r="I198" s="47"/>
      <c r="J198" s="47"/>
      <c r="K198" s="47"/>
      <c r="L198" s="47"/>
      <c r="M198" s="47"/>
      <c r="N198" s="47"/>
      <c r="O198" s="47"/>
      <c r="P198" s="47"/>
      <c r="Q198" s="48"/>
      <c r="R198" s="319"/>
      <c r="S198" s="185"/>
      <c r="Y198" s="185"/>
      <c r="Z198" s="185"/>
      <c r="AA198" s="185"/>
      <c r="AB198" s="185"/>
    </row>
    <row r="199" spans="2:28" s="176" customFormat="1" ht="12">
      <c r="B199" s="185"/>
      <c r="C199" s="318"/>
      <c r="D199" s="46"/>
      <c r="E199" s="47"/>
      <c r="F199" s="322" t="s">
        <v>14</v>
      </c>
      <c r="G199" s="47"/>
      <c r="H199" s="47"/>
      <c r="I199" s="47"/>
      <c r="J199" s="47"/>
      <c r="K199" s="47"/>
      <c r="L199" s="47"/>
      <c r="M199" s="47"/>
      <c r="N199" s="47"/>
      <c r="O199" s="47"/>
      <c r="P199" s="47"/>
      <c r="Q199" s="48"/>
      <c r="R199" s="319"/>
      <c r="S199" s="185"/>
      <c r="Y199" s="185"/>
      <c r="Z199" s="185"/>
      <c r="AA199" s="185"/>
      <c r="AB199" s="185"/>
    </row>
    <row r="200" spans="2:28" s="176" customFormat="1" ht="9" customHeight="1">
      <c r="B200" s="185"/>
      <c r="C200" s="318"/>
      <c r="D200" s="33"/>
      <c r="E200" s="34"/>
      <c r="F200" s="38"/>
      <c r="G200" s="34"/>
      <c r="H200" s="34"/>
      <c r="I200" s="34"/>
      <c r="J200" s="34"/>
      <c r="K200" s="34"/>
      <c r="L200" s="34"/>
      <c r="M200" s="34"/>
      <c r="N200" s="34"/>
      <c r="O200" s="34"/>
      <c r="P200" s="34"/>
      <c r="Q200" s="35"/>
      <c r="R200" s="319"/>
      <c r="S200" s="185"/>
      <c r="Y200" s="185"/>
      <c r="Z200" s="185"/>
      <c r="AA200" s="185"/>
      <c r="AB200" s="185"/>
    </row>
    <row r="201" spans="2:28" ht="18" customHeight="1">
      <c r="B201" s="50"/>
      <c r="C201" s="202"/>
      <c r="D201" s="296"/>
      <c r="E201" s="18"/>
      <c r="F201" s="19"/>
      <c r="G201" s="325" t="s">
        <v>164</v>
      </c>
      <c r="H201" s="297"/>
      <c r="I201" s="297"/>
      <c r="J201" s="297"/>
      <c r="K201" s="297"/>
      <c r="L201" s="297"/>
      <c r="M201" s="297"/>
      <c r="N201" s="56"/>
      <c r="O201" s="298"/>
      <c r="P201" s="18"/>
      <c r="Q201" s="299"/>
      <c r="R201" s="203"/>
      <c r="S201" s="50"/>
      <c r="Y201" s="50"/>
      <c r="Z201" s="50"/>
      <c r="AA201" s="50"/>
      <c r="AB201" s="50"/>
    </row>
    <row r="202" spans="2:28" s="17" customFormat="1" ht="19.5" customHeight="1">
      <c r="B202" s="20"/>
      <c r="C202" s="199"/>
      <c r="D202" s="296"/>
      <c r="E202" s="18"/>
      <c r="F202" s="19"/>
      <c r="G202" s="300" t="s">
        <v>165</v>
      </c>
      <c r="H202" s="301"/>
      <c r="I202" s="301"/>
      <c r="J202" s="301"/>
      <c r="K202" s="301"/>
      <c r="L202" s="301"/>
      <c r="M202" s="301"/>
      <c r="N202" s="271"/>
      <c r="O202" s="302"/>
      <c r="P202" s="18"/>
      <c r="Q202" s="299"/>
      <c r="R202" s="200"/>
      <c r="S202" s="20"/>
      <c r="Y202" s="20"/>
      <c r="Z202" s="20"/>
      <c r="AA202" s="20"/>
      <c r="AB202" s="20"/>
    </row>
    <row r="203" spans="2:28" s="17" customFormat="1" ht="12">
      <c r="B203" s="20"/>
      <c r="C203" s="199"/>
      <c r="D203" s="296"/>
      <c r="E203" s="18"/>
      <c r="F203" s="19"/>
      <c r="G203" s="300" t="s">
        <v>16</v>
      </c>
      <c r="H203" s="301"/>
      <c r="I203" s="301"/>
      <c r="J203" s="301"/>
      <c r="K203" s="301"/>
      <c r="L203" s="301"/>
      <c r="M203" s="301"/>
      <c r="N203" s="271"/>
      <c r="O203" s="302"/>
      <c r="P203" s="18"/>
      <c r="Q203" s="299"/>
      <c r="R203" s="200"/>
      <c r="S203" s="20"/>
      <c r="Y203" s="20"/>
      <c r="Z203" s="20"/>
      <c r="AA203" s="20"/>
      <c r="AB203" s="20"/>
    </row>
    <row r="204" spans="2:28" s="17" customFormat="1" ht="12">
      <c r="B204" s="20"/>
      <c r="C204" s="199"/>
      <c r="D204" s="296"/>
      <c r="E204" s="18"/>
      <c r="F204" s="19"/>
      <c r="G204" s="300"/>
      <c r="H204" s="301"/>
      <c r="I204" s="301"/>
      <c r="J204" s="301"/>
      <c r="K204" s="301"/>
      <c r="L204" s="301"/>
      <c r="M204" s="301"/>
      <c r="N204" s="271"/>
      <c r="O204" s="302"/>
      <c r="P204" s="18"/>
      <c r="Q204" s="299"/>
      <c r="R204" s="200"/>
      <c r="S204" s="20"/>
      <c r="Y204" s="20"/>
      <c r="Z204" s="20"/>
      <c r="AA204" s="20"/>
      <c r="AB204" s="20"/>
    </row>
    <row r="205" spans="2:28" s="17" customFormat="1" ht="12">
      <c r="B205" s="20"/>
      <c r="C205" s="199"/>
      <c r="D205" s="296"/>
      <c r="E205" s="18"/>
      <c r="F205" s="19"/>
      <c r="G205" s="300" t="s">
        <v>166</v>
      </c>
      <c r="H205" s="301"/>
      <c r="I205" s="301"/>
      <c r="J205" s="301"/>
      <c r="K205" s="301"/>
      <c r="L205" s="301"/>
      <c r="M205" s="301"/>
      <c r="N205" s="271"/>
      <c r="O205" s="302"/>
      <c r="P205" s="18"/>
      <c r="Q205" s="299"/>
      <c r="R205" s="200"/>
      <c r="S205" s="20"/>
      <c r="Y205" s="20"/>
      <c r="Z205" s="20"/>
      <c r="AA205" s="20"/>
      <c r="AB205" s="20"/>
    </row>
    <row r="206" spans="2:28" s="17" customFormat="1" ht="12">
      <c r="B206" s="20"/>
      <c r="C206" s="199"/>
      <c r="D206" s="296"/>
      <c r="E206" s="18"/>
      <c r="F206" s="19"/>
      <c r="G206" s="300" t="s">
        <v>242</v>
      </c>
      <c r="H206" s="301"/>
      <c r="I206" s="301"/>
      <c r="J206" s="301"/>
      <c r="K206" s="301"/>
      <c r="L206" s="301"/>
      <c r="M206" s="301"/>
      <c r="N206" s="271"/>
      <c r="O206" s="302"/>
      <c r="P206" s="18"/>
      <c r="Q206" s="299"/>
      <c r="R206" s="200"/>
      <c r="S206" s="20"/>
      <c r="Y206" s="20"/>
      <c r="Z206" s="20"/>
      <c r="AA206" s="20"/>
      <c r="AB206" s="20"/>
    </row>
    <row r="207" spans="2:28" s="17" customFormat="1" ht="12">
      <c r="B207" s="20"/>
      <c r="C207" s="199"/>
      <c r="D207" s="296"/>
      <c r="E207" s="18"/>
      <c r="F207" s="19"/>
      <c r="G207" s="300"/>
      <c r="H207" s="301"/>
      <c r="I207" s="301"/>
      <c r="J207" s="301"/>
      <c r="K207" s="301"/>
      <c r="L207" s="301"/>
      <c r="M207" s="301"/>
      <c r="N207" s="271"/>
      <c r="O207" s="302"/>
      <c r="P207" s="18"/>
      <c r="Q207" s="299"/>
      <c r="R207" s="200"/>
      <c r="S207" s="20"/>
      <c r="Y207" s="20"/>
      <c r="Z207" s="20"/>
      <c r="AA207" s="20"/>
      <c r="AB207" s="20"/>
    </row>
    <row r="208" spans="2:28" s="17" customFormat="1" ht="12">
      <c r="B208" s="20"/>
      <c r="C208" s="199"/>
      <c r="D208" s="296"/>
      <c r="E208" s="18"/>
      <c r="F208" s="19"/>
      <c r="G208" s="300" t="s">
        <v>167</v>
      </c>
      <c r="H208" s="301"/>
      <c r="I208" s="301"/>
      <c r="J208" s="301"/>
      <c r="K208" s="301"/>
      <c r="L208" s="301"/>
      <c r="M208" s="301"/>
      <c r="N208" s="271"/>
      <c r="O208" s="302"/>
      <c r="P208" s="18"/>
      <c r="Q208" s="299"/>
      <c r="R208" s="200"/>
      <c r="S208" s="20"/>
      <c r="Y208" s="20"/>
      <c r="Z208" s="20"/>
      <c r="AA208" s="20"/>
      <c r="AB208" s="20"/>
    </row>
    <row r="209" spans="2:28" s="17" customFormat="1" ht="12">
      <c r="B209" s="20"/>
      <c r="C209" s="199"/>
      <c r="D209" s="296"/>
      <c r="E209" s="18"/>
      <c r="F209" s="19"/>
      <c r="G209" s="300" t="s">
        <v>168</v>
      </c>
      <c r="H209" s="301"/>
      <c r="I209" s="301"/>
      <c r="J209" s="301"/>
      <c r="K209" s="301"/>
      <c r="L209" s="301"/>
      <c r="M209" s="301"/>
      <c r="N209" s="271"/>
      <c r="O209" s="302"/>
      <c r="P209" s="18"/>
      <c r="Q209" s="299"/>
      <c r="R209" s="200"/>
      <c r="S209" s="20"/>
      <c r="Y209" s="20"/>
      <c r="Z209" s="20"/>
      <c r="AA209" s="20"/>
      <c r="AB209" s="20"/>
    </row>
    <row r="210" spans="2:28" s="17" customFormat="1" ht="12">
      <c r="B210" s="20"/>
      <c r="C210" s="199"/>
      <c r="D210" s="296"/>
      <c r="E210" s="18"/>
      <c r="F210" s="19"/>
      <c r="G210" s="300"/>
      <c r="H210" s="301"/>
      <c r="I210" s="301"/>
      <c r="J210" s="301"/>
      <c r="K210" s="301"/>
      <c r="L210" s="301"/>
      <c r="M210" s="301"/>
      <c r="N210" s="271"/>
      <c r="O210" s="302"/>
      <c r="P210" s="18"/>
      <c r="Q210" s="299"/>
      <c r="R210" s="200"/>
      <c r="S210" s="20"/>
      <c r="Y210" s="20"/>
      <c r="Z210" s="20"/>
      <c r="AA210" s="20"/>
      <c r="AB210" s="20"/>
    </row>
    <row r="211" spans="2:28" s="17" customFormat="1" ht="12">
      <c r="B211" s="20"/>
      <c r="C211" s="199"/>
      <c r="D211" s="296"/>
      <c r="E211" s="18"/>
      <c r="F211" s="19"/>
      <c r="G211" s="300" t="s">
        <v>170</v>
      </c>
      <c r="H211" s="301"/>
      <c r="I211" s="301"/>
      <c r="J211" s="301"/>
      <c r="K211" s="301"/>
      <c r="L211" s="301"/>
      <c r="M211" s="301"/>
      <c r="N211" s="271"/>
      <c r="O211" s="302"/>
      <c r="P211" s="18"/>
      <c r="Q211" s="299"/>
      <c r="R211" s="200"/>
      <c r="S211" s="20"/>
      <c r="Y211" s="20"/>
      <c r="Z211" s="20"/>
      <c r="AA211" s="20"/>
      <c r="AB211" s="20"/>
    </row>
    <row r="212" spans="2:28" s="17" customFormat="1" ht="12">
      <c r="B212" s="20"/>
      <c r="C212" s="199"/>
      <c r="D212" s="296"/>
      <c r="E212" s="18"/>
      <c r="F212" s="19"/>
      <c r="G212" s="300" t="s">
        <v>171</v>
      </c>
      <c r="H212" s="301"/>
      <c r="I212" s="301"/>
      <c r="J212" s="301"/>
      <c r="K212" s="301"/>
      <c r="L212" s="301"/>
      <c r="M212" s="301"/>
      <c r="N212" s="271"/>
      <c r="O212" s="302"/>
      <c r="P212" s="18"/>
      <c r="Q212" s="299"/>
      <c r="R212" s="200"/>
      <c r="S212" s="20"/>
      <c r="Y212" s="20"/>
      <c r="Z212" s="20"/>
      <c r="AA212" s="20"/>
      <c r="AB212" s="20"/>
    </row>
    <row r="213" spans="2:28" s="17" customFormat="1" ht="18.75" customHeight="1">
      <c r="B213" s="20"/>
      <c r="C213" s="199"/>
      <c r="D213" s="296"/>
      <c r="E213" s="18"/>
      <c r="F213" s="19"/>
      <c r="G213" s="303"/>
      <c r="H213" s="304"/>
      <c r="I213" s="304"/>
      <c r="J213" s="304"/>
      <c r="K213" s="304"/>
      <c r="L213" s="304"/>
      <c r="M213" s="304"/>
      <c r="N213" s="271"/>
      <c r="O213" s="305"/>
      <c r="P213" s="18"/>
      <c r="Q213" s="299"/>
      <c r="R213" s="200"/>
      <c r="S213" s="20"/>
      <c r="Y213" s="20"/>
      <c r="Z213" s="20"/>
      <c r="AA213" s="20"/>
      <c r="AB213" s="20"/>
    </row>
    <row r="214" spans="2:28" s="17" customFormat="1" ht="12.75">
      <c r="B214" s="20"/>
      <c r="C214" s="199"/>
      <c r="D214" s="285"/>
      <c r="E214" s="286"/>
      <c r="F214" s="287"/>
      <c r="G214" s="287"/>
      <c r="H214" s="286"/>
      <c r="I214" s="286"/>
      <c r="J214" s="286"/>
      <c r="K214" s="286"/>
      <c r="L214" s="286"/>
      <c r="M214" s="286"/>
      <c r="N214" s="286"/>
      <c r="O214" s="286"/>
      <c r="P214" s="286"/>
      <c r="Q214" s="288"/>
      <c r="R214" s="200"/>
      <c r="S214" s="20"/>
      <c r="Y214" s="20"/>
      <c r="Z214" s="20"/>
      <c r="AA214" s="20"/>
      <c r="AB214" s="20"/>
    </row>
    <row r="215" spans="2:28" ht="12.75">
      <c r="B215" s="50"/>
      <c r="C215" s="204"/>
      <c r="D215" s="205"/>
      <c r="E215" s="205"/>
      <c r="F215" s="205"/>
      <c r="G215" s="205"/>
      <c r="H215" s="205"/>
      <c r="I215" s="205"/>
      <c r="J215" s="205"/>
      <c r="K215" s="205"/>
      <c r="L215" s="205"/>
      <c r="M215" s="205"/>
      <c r="N215" s="205"/>
      <c r="O215" s="205"/>
      <c r="P215" s="205"/>
      <c r="Q215" s="205"/>
      <c r="R215" s="206"/>
      <c r="S215" s="50"/>
      <c r="Y215" s="50"/>
      <c r="Z215" s="50"/>
      <c r="AA215" s="50"/>
      <c r="AB215" s="50"/>
    </row>
    <row r="216" spans="1:28" ht="12.75">
      <c r="A216" s="50"/>
      <c r="B216" s="50"/>
      <c r="C216" s="50"/>
      <c r="D216" s="50"/>
      <c r="E216" s="50"/>
      <c r="F216" s="50"/>
      <c r="G216" s="50"/>
      <c r="H216" s="50"/>
      <c r="I216" s="50"/>
      <c r="J216" s="50"/>
      <c r="K216" s="50"/>
      <c r="L216" s="50"/>
      <c r="M216" s="50"/>
      <c r="N216" s="50"/>
      <c r="O216" s="50"/>
      <c r="P216" s="50"/>
      <c r="Q216" s="50"/>
      <c r="R216" s="50"/>
      <c r="S216" s="50"/>
      <c r="Y216" s="50"/>
      <c r="Z216" s="50"/>
      <c r="AA216" s="50"/>
      <c r="AB216" s="50"/>
    </row>
    <row r="217" spans="1:28" ht="12.75">
      <c r="A217" s="50"/>
      <c r="B217" s="50"/>
      <c r="C217" s="50"/>
      <c r="D217" s="50"/>
      <c r="E217" s="50"/>
      <c r="F217" s="50"/>
      <c r="G217" s="50"/>
      <c r="H217" s="50"/>
      <c r="I217" s="50"/>
      <c r="J217" s="50"/>
      <c r="K217" s="50"/>
      <c r="L217" s="50"/>
      <c r="M217" s="50"/>
      <c r="N217" s="50"/>
      <c r="O217" s="50"/>
      <c r="P217" s="50"/>
      <c r="Q217" s="50"/>
      <c r="R217" s="50"/>
      <c r="S217" s="50"/>
      <c r="Y217" s="50"/>
      <c r="Z217" s="50"/>
      <c r="AA217" s="50"/>
      <c r="AB217" s="50"/>
    </row>
    <row r="218" spans="1:28" ht="12.75">
      <c r="A218" s="50"/>
      <c r="B218" s="50"/>
      <c r="C218" s="50"/>
      <c r="D218" s="50"/>
      <c r="E218" s="50"/>
      <c r="F218" s="50"/>
      <c r="G218" s="50"/>
      <c r="H218" s="50"/>
      <c r="I218" s="50"/>
      <c r="J218" s="50"/>
      <c r="K218" s="50"/>
      <c r="L218" s="50"/>
      <c r="M218" s="50"/>
      <c r="N218" s="50"/>
      <c r="O218" s="50"/>
      <c r="P218" s="50"/>
      <c r="Q218" s="50"/>
      <c r="R218" s="50"/>
      <c r="S218" s="50"/>
      <c r="Y218" s="50"/>
      <c r="Z218" s="50"/>
      <c r="AA218" s="50"/>
      <c r="AB218" s="50"/>
    </row>
    <row r="219" spans="1:28" ht="12.75">
      <c r="A219" s="50"/>
      <c r="B219" s="50"/>
      <c r="C219" s="50"/>
      <c r="D219" s="50"/>
      <c r="E219" s="50"/>
      <c r="F219" s="50"/>
      <c r="G219" s="50"/>
      <c r="H219" s="50"/>
      <c r="I219" s="50"/>
      <c r="J219" s="50"/>
      <c r="K219" s="50"/>
      <c r="L219" s="50"/>
      <c r="M219" s="50"/>
      <c r="N219" s="50"/>
      <c r="O219" s="50"/>
      <c r="P219" s="50"/>
      <c r="Q219" s="50"/>
      <c r="R219" s="50"/>
      <c r="S219" s="50"/>
      <c r="Y219" s="50"/>
      <c r="Z219" s="50"/>
      <c r="AA219" s="50"/>
      <c r="AB219" s="50"/>
    </row>
    <row r="220" spans="1:28" ht="12.75">
      <c r="A220" s="50"/>
      <c r="B220" s="50"/>
      <c r="C220" s="50"/>
      <c r="D220" s="50"/>
      <c r="E220" s="50"/>
      <c r="F220" s="50"/>
      <c r="G220" s="50"/>
      <c r="H220" s="50"/>
      <c r="I220" s="50"/>
      <c r="J220" s="50"/>
      <c r="K220" s="50"/>
      <c r="L220" s="50"/>
      <c r="M220" s="50"/>
      <c r="N220" s="50"/>
      <c r="O220" s="50"/>
      <c r="P220" s="50"/>
      <c r="Q220" s="50"/>
      <c r="R220" s="50"/>
      <c r="S220" s="50"/>
      <c r="Y220" s="50"/>
      <c r="Z220" s="50"/>
      <c r="AA220" s="50"/>
      <c r="AB220" s="50"/>
    </row>
    <row r="221" spans="1:28" ht="12.75">
      <c r="A221" s="327" t="s">
        <v>198</v>
      </c>
      <c r="B221" s="50"/>
      <c r="C221" s="50"/>
      <c r="D221" s="50"/>
      <c r="E221" s="50"/>
      <c r="F221" s="50"/>
      <c r="G221" s="50"/>
      <c r="H221" s="50"/>
      <c r="I221" s="50"/>
      <c r="J221" s="50"/>
      <c r="K221" s="50"/>
      <c r="L221" s="50"/>
      <c r="M221" s="50"/>
      <c r="N221" s="50"/>
      <c r="O221" s="50"/>
      <c r="P221" s="50"/>
      <c r="Q221" s="50"/>
      <c r="R221" s="50"/>
      <c r="S221" s="50"/>
      <c r="Y221" s="50"/>
      <c r="Z221" s="50"/>
      <c r="AA221" s="50"/>
      <c r="AB221" s="50"/>
    </row>
    <row r="222" spans="2:28" ht="12.75">
      <c r="B222" s="50"/>
      <c r="C222" s="311"/>
      <c r="D222" s="312"/>
      <c r="E222" s="312"/>
      <c r="F222" s="312"/>
      <c r="G222" s="312"/>
      <c r="H222" s="312"/>
      <c r="I222" s="312"/>
      <c r="J222" s="312"/>
      <c r="K222" s="312"/>
      <c r="L222" s="312"/>
      <c r="M222" s="312"/>
      <c r="N222" s="312"/>
      <c r="O222" s="312"/>
      <c r="P222" s="312"/>
      <c r="Q222" s="312"/>
      <c r="R222" s="313"/>
      <c r="S222" s="50"/>
      <c r="Y222" s="50"/>
      <c r="Z222" s="50"/>
      <c r="AA222" s="50"/>
      <c r="AB222" s="50"/>
    </row>
    <row r="223" spans="2:28" ht="18">
      <c r="B223" s="50"/>
      <c r="C223" s="202"/>
      <c r="D223" s="661" t="s">
        <v>172</v>
      </c>
      <c r="E223" s="662"/>
      <c r="F223" s="662"/>
      <c r="G223" s="662"/>
      <c r="H223" s="662"/>
      <c r="I223" s="662"/>
      <c r="J223" s="662"/>
      <c r="K223" s="306"/>
      <c r="L223" s="306"/>
      <c r="M223" s="306"/>
      <c r="N223" s="306"/>
      <c r="O223" s="306"/>
      <c r="P223" s="289"/>
      <c r="Q223" s="290"/>
      <c r="R223" s="203"/>
      <c r="S223" s="50"/>
      <c r="Y223" s="50"/>
      <c r="Z223" s="50"/>
      <c r="AA223" s="50"/>
      <c r="AB223" s="50"/>
    </row>
    <row r="224" spans="2:28" ht="15">
      <c r="B224" s="309"/>
      <c r="C224" s="314"/>
      <c r="D224" s="292"/>
      <c r="E224" s="663" t="s">
        <v>173</v>
      </c>
      <c r="F224" s="663"/>
      <c r="G224" s="663"/>
      <c r="H224" s="663"/>
      <c r="I224" s="663"/>
      <c r="J224" s="663"/>
      <c r="K224" s="307"/>
      <c r="L224" s="307"/>
      <c r="M224" s="307"/>
      <c r="N224" s="307"/>
      <c r="O224" s="307"/>
      <c r="P224" s="307"/>
      <c r="Q224" s="308"/>
      <c r="R224" s="315"/>
      <c r="S224" s="309"/>
      <c r="Y224" s="50"/>
      <c r="Z224" s="50"/>
      <c r="AA224" s="50"/>
      <c r="AB224" s="50"/>
    </row>
    <row r="225" spans="2:28" ht="5.25" customHeight="1">
      <c r="B225" s="310"/>
      <c r="C225" s="316"/>
      <c r="D225" s="30"/>
      <c r="E225" s="31"/>
      <c r="F225" s="31"/>
      <c r="G225" s="31"/>
      <c r="H225" s="31"/>
      <c r="I225" s="31"/>
      <c r="J225" s="31"/>
      <c r="K225" s="31"/>
      <c r="L225" s="31"/>
      <c r="M225" s="31"/>
      <c r="N225" s="31"/>
      <c r="O225" s="31"/>
      <c r="P225" s="31"/>
      <c r="Q225" s="32"/>
      <c r="R225" s="317"/>
      <c r="S225" s="310"/>
      <c r="Y225" s="50"/>
      <c r="Z225" s="50"/>
      <c r="AA225" s="50"/>
      <c r="AB225" s="50"/>
    </row>
    <row r="226" spans="2:28" ht="15.75">
      <c r="B226" s="50"/>
      <c r="C226" s="202"/>
      <c r="D226" s="46"/>
      <c r="E226" s="47"/>
      <c r="F226" s="321" t="s">
        <v>175</v>
      </c>
      <c r="G226" s="47"/>
      <c r="H226" s="47"/>
      <c r="I226" s="47"/>
      <c r="J226" s="47"/>
      <c r="K226" s="47"/>
      <c r="L226" s="47"/>
      <c r="M226" s="47"/>
      <c r="N226" s="47"/>
      <c r="O226" s="47"/>
      <c r="P226" s="47"/>
      <c r="Q226" s="48"/>
      <c r="R226" s="203"/>
      <c r="S226" s="50"/>
      <c r="Y226" s="50"/>
      <c r="Z226" s="50"/>
      <c r="AA226" s="50"/>
      <c r="AB226" s="50"/>
    </row>
    <row r="227" spans="2:28" ht="5.25" customHeight="1">
      <c r="B227" s="50"/>
      <c r="C227" s="202"/>
      <c r="D227" s="46"/>
      <c r="E227" s="47"/>
      <c r="F227" s="324"/>
      <c r="G227" s="47"/>
      <c r="H227" s="47"/>
      <c r="I227" s="47"/>
      <c r="J227" s="47"/>
      <c r="K227" s="47"/>
      <c r="L227" s="47"/>
      <c r="M227" s="47"/>
      <c r="N227" s="47"/>
      <c r="O227" s="47"/>
      <c r="P227" s="47"/>
      <c r="Q227" s="48"/>
      <c r="R227" s="203"/>
      <c r="S227" s="50"/>
      <c r="Y227" s="50"/>
      <c r="Z227" s="50"/>
      <c r="AA227" s="50"/>
      <c r="AB227" s="50"/>
    </row>
    <row r="228" spans="2:28" ht="12.75">
      <c r="B228" s="185"/>
      <c r="C228" s="318"/>
      <c r="D228" s="46"/>
      <c r="E228" s="47"/>
      <c r="F228" s="323" t="s">
        <v>179</v>
      </c>
      <c r="G228" s="47"/>
      <c r="H228" s="47"/>
      <c r="I228" s="47"/>
      <c r="J228" s="47"/>
      <c r="K228" s="47"/>
      <c r="L228" s="47"/>
      <c r="M228" s="47"/>
      <c r="N228" s="47"/>
      <c r="O228" s="47"/>
      <c r="P228" s="47"/>
      <c r="Q228" s="48"/>
      <c r="R228" s="319"/>
      <c r="S228" s="185"/>
      <c r="Y228" s="50"/>
      <c r="Z228" s="50"/>
      <c r="AA228" s="50"/>
      <c r="AB228" s="50"/>
    </row>
    <row r="229" spans="2:28" ht="12.75">
      <c r="B229" s="185"/>
      <c r="C229" s="318"/>
      <c r="D229" s="46"/>
      <c r="E229" s="47"/>
      <c r="F229" s="328" t="s">
        <v>177</v>
      </c>
      <c r="G229" s="47"/>
      <c r="H229" s="47"/>
      <c r="I229" s="47"/>
      <c r="J229" s="47"/>
      <c r="K229" s="47"/>
      <c r="L229" s="47"/>
      <c r="M229" s="47"/>
      <c r="N229" s="47"/>
      <c r="O229" s="47"/>
      <c r="P229" s="47"/>
      <c r="Q229" s="48"/>
      <c r="R229" s="319"/>
      <c r="S229" s="185"/>
      <c r="Y229" s="50"/>
      <c r="Z229" s="50"/>
      <c r="AA229" s="50"/>
      <c r="AB229" s="50"/>
    </row>
    <row r="230" spans="2:28" ht="12.75">
      <c r="B230" s="185"/>
      <c r="C230" s="318"/>
      <c r="D230" s="46"/>
      <c r="E230" s="47"/>
      <c r="F230" s="328" t="s">
        <v>178</v>
      </c>
      <c r="G230" s="47"/>
      <c r="H230" s="47"/>
      <c r="I230" s="47"/>
      <c r="J230" s="47"/>
      <c r="K230" s="47"/>
      <c r="L230" s="47"/>
      <c r="M230" s="47"/>
      <c r="N230" s="47"/>
      <c r="O230" s="47"/>
      <c r="P230" s="47"/>
      <c r="Q230" s="48"/>
      <c r="R230" s="319"/>
      <c r="S230" s="185"/>
      <c r="Y230" s="50"/>
      <c r="Z230" s="50"/>
      <c r="AA230" s="50"/>
      <c r="AB230" s="50"/>
    </row>
    <row r="231" spans="2:28" ht="12.75">
      <c r="B231" s="185"/>
      <c r="C231" s="318"/>
      <c r="D231" s="46"/>
      <c r="E231" s="47"/>
      <c r="F231" s="328" t="s">
        <v>176</v>
      </c>
      <c r="G231" s="47"/>
      <c r="H231" s="47"/>
      <c r="I231" s="47"/>
      <c r="J231" s="47"/>
      <c r="K231" s="47"/>
      <c r="L231" s="47"/>
      <c r="M231" s="47"/>
      <c r="N231" s="47"/>
      <c r="O231" s="47"/>
      <c r="P231" s="47"/>
      <c r="Q231" s="48"/>
      <c r="R231" s="319"/>
      <c r="S231" s="185"/>
      <c r="Y231" s="50"/>
      <c r="Z231" s="50"/>
      <c r="AA231" s="50"/>
      <c r="AB231" s="50"/>
    </row>
    <row r="232" spans="2:28" ht="18" customHeight="1">
      <c r="B232" s="185"/>
      <c r="C232" s="318"/>
      <c r="D232" s="46"/>
      <c r="E232" s="47"/>
      <c r="F232" s="323" t="s">
        <v>174</v>
      </c>
      <c r="G232" s="47"/>
      <c r="H232" s="47"/>
      <c r="I232" s="47"/>
      <c r="J232" s="47"/>
      <c r="K232" s="47"/>
      <c r="L232" s="47"/>
      <c r="M232" s="47"/>
      <c r="N232" s="47"/>
      <c r="O232" s="47"/>
      <c r="P232" s="47"/>
      <c r="Q232" s="48"/>
      <c r="R232" s="319"/>
      <c r="S232" s="185"/>
      <c r="Y232" s="50"/>
      <c r="Z232" s="50"/>
      <c r="AA232" s="50"/>
      <c r="AB232" s="50"/>
    </row>
    <row r="233" spans="2:28" ht="12.75">
      <c r="B233" s="185"/>
      <c r="C233" s="318"/>
      <c r="D233" s="46"/>
      <c r="E233" s="47"/>
      <c r="F233" s="328" t="s">
        <v>180</v>
      </c>
      <c r="G233" s="47"/>
      <c r="H233" s="47"/>
      <c r="I233" s="47"/>
      <c r="J233" s="47"/>
      <c r="K233" s="47"/>
      <c r="L233" s="47"/>
      <c r="M233" s="47"/>
      <c r="N233" s="47"/>
      <c r="O233" s="47"/>
      <c r="P233" s="47"/>
      <c r="Q233" s="48"/>
      <c r="R233" s="319"/>
      <c r="S233" s="185"/>
      <c r="Y233" s="50"/>
      <c r="Z233" s="50"/>
      <c r="AA233" s="50"/>
      <c r="AB233" s="50"/>
    </row>
    <row r="234" spans="2:28" ht="12.75">
      <c r="B234" s="185"/>
      <c r="C234" s="318"/>
      <c r="D234" s="46"/>
      <c r="E234" s="47"/>
      <c r="F234" s="328" t="s">
        <v>181</v>
      </c>
      <c r="G234" s="47"/>
      <c r="H234" s="47"/>
      <c r="I234" s="47"/>
      <c r="J234" s="47"/>
      <c r="K234" s="47"/>
      <c r="L234" s="47"/>
      <c r="M234" s="47"/>
      <c r="N234" s="47"/>
      <c r="O234" s="47"/>
      <c r="P234" s="47"/>
      <c r="Q234" s="48"/>
      <c r="R234" s="319"/>
      <c r="S234" s="185"/>
      <c r="Y234" s="50"/>
      <c r="Z234" s="50"/>
      <c r="AA234" s="50"/>
      <c r="AB234" s="50"/>
    </row>
    <row r="235" spans="2:28" ht="12.75">
      <c r="B235" s="185"/>
      <c r="C235" s="318"/>
      <c r="D235" s="46"/>
      <c r="E235" s="47"/>
      <c r="F235" s="326" t="s">
        <v>182</v>
      </c>
      <c r="G235" s="47"/>
      <c r="H235" s="47"/>
      <c r="I235" s="47"/>
      <c r="J235" s="47"/>
      <c r="K235" s="47"/>
      <c r="L235" s="47"/>
      <c r="M235" s="47"/>
      <c r="N235" s="47"/>
      <c r="O235" s="47"/>
      <c r="P235" s="47"/>
      <c r="Q235" s="48"/>
      <c r="R235" s="319"/>
      <c r="S235" s="185"/>
      <c r="Y235" s="50"/>
      <c r="Z235" s="50"/>
      <c r="AA235" s="50"/>
      <c r="AB235" s="50"/>
    </row>
    <row r="236" spans="2:28" ht="6.75" customHeight="1">
      <c r="B236" s="185"/>
      <c r="C236" s="318"/>
      <c r="D236" s="46"/>
      <c r="E236" s="47"/>
      <c r="F236" s="323"/>
      <c r="G236" s="47"/>
      <c r="H236" s="47"/>
      <c r="I236" s="47"/>
      <c r="J236" s="47"/>
      <c r="K236" s="47"/>
      <c r="L236" s="47"/>
      <c r="M236" s="47"/>
      <c r="N236" s="47"/>
      <c r="O236" s="47"/>
      <c r="P236" s="47"/>
      <c r="Q236" s="48"/>
      <c r="R236" s="319"/>
      <c r="S236" s="185"/>
      <c r="Y236" s="50"/>
      <c r="Z236" s="50"/>
      <c r="AA236" s="50"/>
      <c r="AB236" s="50"/>
    </row>
    <row r="237" spans="2:28" ht="13.5" customHeight="1">
      <c r="B237" s="185"/>
      <c r="C237" s="318"/>
      <c r="D237" s="46"/>
      <c r="E237" s="47"/>
      <c r="F237" s="320" t="s">
        <v>183</v>
      </c>
      <c r="G237" s="47"/>
      <c r="H237" s="47"/>
      <c r="I237" s="47"/>
      <c r="J237" s="47"/>
      <c r="K237" s="47"/>
      <c r="L237" s="47"/>
      <c r="M237" s="47"/>
      <c r="N237" s="47"/>
      <c r="O237" s="47"/>
      <c r="P237" s="47"/>
      <c r="Q237" s="48"/>
      <c r="R237" s="319"/>
      <c r="S237" s="185"/>
      <c r="Y237" s="50"/>
      <c r="Z237" s="50"/>
      <c r="AA237" s="50"/>
      <c r="AB237" s="50"/>
    </row>
    <row r="238" spans="2:28" ht="15">
      <c r="B238" s="185"/>
      <c r="C238" s="318"/>
      <c r="D238" s="33"/>
      <c r="E238" s="34"/>
      <c r="F238" s="38"/>
      <c r="G238" s="34"/>
      <c r="H238" s="34"/>
      <c r="I238" s="34"/>
      <c r="J238" s="34"/>
      <c r="K238" s="34"/>
      <c r="L238" s="34"/>
      <c r="M238" s="34"/>
      <c r="N238" s="34"/>
      <c r="O238" s="34"/>
      <c r="P238" s="34"/>
      <c r="Q238" s="35"/>
      <c r="R238" s="319"/>
      <c r="S238" s="185"/>
      <c r="Y238" s="50"/>
      <c r="Z238" s="50"/>
      <c r="AA238" s="50"/>
      <c r="AB238" s="50"/>
    </row>
    <row r="239" spans="2:28" ht="21" customHeight="1">
      <c r="B239" s="50"/>
      <c r="C239" s="202"/>
      <c r="D239" s="296"/>
      <c r="E239" s="18"/>
      <c r="F239" s="19"/>
      <c r="G239" s="325" t="s">
        <v>193</v>
      </c>
      <c r="H239" s="297"/>
      <c r="I239" s="297"/>
      <c r="J239" s="297"/>
      <c r="K239" s="297"/>
      <c r="L239" s="297"/>
      <c r="M239" s="297"/>
      <c r="N239" s="56"/>
      <c r="O239" s="298"/>
      <c r="P239" s="18"/>
      <c r="Q239" s="299"/>
      <c r="R239" s="203"/>
      <c r="S239" s="50"/>
      <c r="Y239" s="50"/>
      <c r="Z239" s="50"/>
      <c r="AA239" s="50"/>
      <c r="AB239" s="50"/>
    </row>
    <row r="240" spans="2:28" ht="15.75" customHeight="1">
      <c r="B240" s="20"/>
      <c r="C240" s="199"/>
      <c r="D240" s="296"/>
      <c r="E240" s="18"/>
      <c r="F240" s="19"/>
      <c r="G240" s="335" t="s">
        <v>192</v>
      </c>
      <c r="H240" s="301"/>
      <c r="I240" s="301"/>
      <c r="J240" s="301"/>
      <c r="K240" s="301"/>
      <c r="L240" s="301"/>
      <c r="M240" s="301"/>
      <c r="N240" s="271"/>
      <c r="O240" s="302"/>
      <c r="P240" s="18"/>
      <c r="Q240" s="299"/>
      <c r="R240" s="200"/>
      <c r="S240" s="20"/>
      <c r="Y240" s="50"/>
      <c r="Z240" s="50"/>
      <c r="AA240" s="50"/>
      <c r="AB240" s="50"/>
    </row>
    <row r="241" spans="2:28" s="176" customFormat="1" ht="11.25">
      <c r="B241" s="185"/>
      <c r="C241" s="318"/>
      <c r="D241" s="46"/>
      <c r="E241" s="47"/>
      <c r="F241" s="294"/>
      <c r="G241" s="330" t="s">
        <v>184</v>
      </c>
      <c r="H241" s="329"/>
      <c r="I241" s="329"/>
      <c r="J241" s="329"/>
      <c r="K241" s="329"/>
      <c r="L241" s="329"/>
      <c r="M241" s="329"/>
      <c r="N241" s="331"/>
      <c r="O241" s="332"/>
      <c r="P241" s="47"/>
      <c r="Q241" s="48"/>
      <c r="R241" s="319"/>
      <c r="S241" s="185"/>
      <c r="Y241" s="185"/>
      <c r="Z241" s="185"/>
      <c r="AA241" s="185"/>
      <c r="AB241" s="185"/>
    </row>
    <row r="242" spans="2:28" s="176" customFormat="1" ht="11.25">
      <c r="B242" s="185"/>
      <c r="C242" s="318"/>
      <c r="D242" s="46"/>
      <c r="E242" s="47"/>
      <c r="F242" s="294"/>
      <c r="G242" s="333" t="s">
        <v>185</v>
      </c>
      <c r="H242" s="329" t="s">
        <v>187</v>
      </c>
      <c r="I242" s="329"/>
      <c r="J242" s="329"/>
      <c r="K242" s="329"/>
      <c r="L242" s="329"/>
      <c r="M242" s="329"/>
      <c r="N242" s="331"/>
      <c r="O242" s="332"/>
      <c r="P242" s="47"/>
      <c r="Q242" s="48"/>
      <c r="R242" s="319"/>
      <c r="S242" s="185"/>
      <c r="Y242" s="185"/>
      <c r="Z242" s="185"/>
      <c r="AA242" s="185"/>
      <c r="AB242" s="185"/>
    </row>
    <row r="243" spans="2:28" s="176" customFormat="1" ht="11.25">
      <c r="B243" s="185"/>
      <c r="C243" s="318"/>
      <c r="D243" s="46"/>
      <c r="E243" s="47"/>
      <c r="F243" s="294"/>
      <c r="G243" s="333" t="s">
        <v>186</v>
      </c>
      <c r="H243" s="329" t="s">
        <v>188</v>
      </c>
      <c r="I243" s="329"/>
      <c r="J243" s="329"/>
      <c r="K243" s="329"/>
      <c r="L243" s="329"/>
      <c r="M243" s="329"/>
      <c r="N243" s="331"/>
      <c r="O243" s="332"/>
      <c r="P243" s="47"/>
      <c r="Q243" s="48"/>
      <c r="R243" s="319"/>
      <c r="S243" s="185"/>
      <c r="Y243" s="185"/>
      <c r="Z243" s="185"/>
      <c r="AA243" s="185"/>
      <c r="AB243" s="185"/>
    </row>
    <row r="244" spans="2:28" s="176" customFormat="1" ht="11.25">
      <c r="B244" s="185"/>
      <c r="C244" s="318"/>
      <c r="D244" s="46"/>
      <c r="E244" s="47"/>
      <c r="F244" s="294"/>
      <c r="G244" s="330"/>
      <c r="H244" s="329" t="s">
        <v>190</v>
      </c>
      <c r="I244" s="329"/>
      <c r="J244" s="329"/>
      <c r="K244" s="329"/>
      <c r="L244" s="329"/>
      <c r="M244" s="329"/>
      <c r="N244" s="331"/>
      <c r="O244" s="332"/>
      <c r="P244" s="47"/>
      <c r="Q244" s="48"/>
      <c r="R244" s="319"/>
      <c r="S244" s="185"/>
      <c r="Y244" s="185"/>
      <c r="Z244" s="185"/>
      <c r="AA244" s="185"/>
      <c r="AB244" s="185"/>
    </row>
    <row r="245" spans="2:28" s="176" customFormat="1" ht="11.25">
      <c r="B245" s="185"/>
      <c r="C245" s="318"/>
      <c r="D245" s="46"/>
      <c r="E245" s="47"/>
      <c r="F245" s="294"/>
      <c r="G245" s="330"/>
      <c r="H245" s="334" t="s">
        <v>189</v>
      </c>
      <c r="I245" s="329"/>
      <c r="J245" s="329"/>
      <c r="K245" s="329"/>
      <c r="L245" s="329"/>
      <c r="M245" s="329"/>
      <c r="N245" s="331"/>
      <c r="O245" s="332"/>
      <c r="P245" s="47"/>
      <c r="Q245" s="48"/>
      <c r="R245" s="319"/>
      <c r="S245" s="185"/>
      <c r="Y245" s="185"/>
      <c r="Z245" s="185"/>
      <c r="AA245" s="185"/>
      <c r="AB245" s="185"/>
    </row>
    <row r="246" spans="2:28" s="176" customFormat="1" ht="11.25">
      <c r="B246" s="185"/>
      <c r="C246" s="318"/>
      <c r="D246" s="46"/>
      <c r="E246" s="47"/>
      <c r="F246" s="294"/>
      <c r="G246" s="330" t="s">
        <v>191</v>
      </c>
      <c r="H246" s="334"/>
      <c r="I246" s="329"/>
      <c r="J246" s="329"/>
      <c r="K246" s="329"/>
      <c r="L246" s="329"/>
      <c r="M246" s="329"/>
      <c r="N246" s="331"/>
      <c r="O246" s="332"/>
      <c r="P246" s="47"/>
      <c r="Q246" s="48"/>
      <c r="R246" s="319"/>
      <c r="S246" s="185"/>
      <c r="Y246" s="185"/>
      <c r="Z246" s="185"/>
      <c r="AA246" s="185"/>
      <c r="AB246" s="185"/>
    </row>
    <row r="247" spans="2:28" s="176" customFormat="1" ht="11.25">
      <c r="B247" s="185"/>
      <c r="C247" s="318"/>
      <c r="D247" s="46"/>
      <c r="E247" s="47"/>
      <c r="F247" s="294"/>
      <c r="G247" s="330"/>
      <c r="H247" s="334"/>
      <c r="I247" s="329"/>
      <c r="J247" s="329"/>
      <c r="K247" s="329"/>
      <c r="L247" s="329"/>
      <c r="M247" s="329"/>
      <c r="N247" s="331"/>
      <c r="O247" s="332"/>
      <c r="P247" s="47"/>
      <c r="Q247" s="48"/>
      <c r="R247" s="319"/>
      <c r="S247" s="185"/>
      <c r="Y247" s="185"/>
      <c r="Z247" s="185"/>
      <c r="AA247" s="185"/>
      <c r="AB247" s="185"/>
    </row>
    <row r="248" spans="2:28" s="176" customFormat="1" ht="12.75">
      <c r="B248" s="185"/>
      <c r="C248" s="318"/>
      <c r="D248" s="46"/>
      <c r="E248" s="47"/>
      <c r="F248" s="294"/>
      <c r="G248" s="336" t="s">
        <v>194</v>
      </c>
      <c r="H248" s="334"/>
      <c r="I248" s="329"/>
      <c r="J248" s="329"/>
      <c r="K248" s="329"/>
      <c r="L248" s="329"/>
      <c r="M248" s="329"/>
      <c r="N248" s="331"/>
      <c r="O248" s="332"/>
      <c r="P248" s="47"/>
      <c r="Q248" s="48"/>
      <c r="R248" s="319"/>
      <c r="S248" s="185"/>
      <c r="Y248" s="185"/>
      <c r="Z248" s="185"/>
      <c r="AA248" s="185"/>
      <c r="AB248" s="185"/>
    </row>
    <row r="249" spans="2:28" ht="6" customHeight="1">
      <c r="B249" s="20"/>
      <c r="C249" s="199"/>
      <c r="D249" s="296"/>
      <c r="E249" s="18"/>
      <c r="F249" s="19"/>
      <c r="G249" s="300"/>
      <c r="H249" s="301"/>
      <c r="I249" s="301"/>
      <c r="J249" s="301"/>
      <c r="K249" s="301"/>
      <c r="L249" s="301"/>
      <c r="M249" s="301"/>
      <c r="N249" s="271"/>
      <c r="O249" s="302"/>
      <c r="P249" s="18"/>
      <c r="Q249" s="299"/>
      <c r="R249" s="200"/>
      <c r="S249" s="20"/>
      <c r="Y249" s="50"/>
      <c r="Z249" s="50"/>
      <c r="AA249" s="50"/>
      <c r="AB249" s="50"/>
    </row>
    <row r="250" spans="2:28" ht="12.75">
      <c r="B250" s="20"/>
      <c r="C250" s="199"/>
      <c r="D250" s="296"/>
      <c r="E250" s="18"/>
      <c r="F250" s="19"/>
      <c r="G250" s="300" t="s">
        <v>195</v>
      </c>
      <c r="H250" s="301"/>
      <c r="I250" s="301"/>
      <c r="J250" s="301"/>
      <c r="K250" s="301"/>
      <c r="L250" s="301"/>
      <c r="M250" s="301"/>
      <c r="N250" s="271"/>
      <c r="O250" s="302"/>
      <c r="P250" s="18"/>
      <c r="Q250" s="299"/>
      <c r="R250" s="200"/>
      <c r="S250" s="20"/>
      <c r="Y250" s="50"/>
      <c r="Z250" s="50"/>
      <c r="AA250" s="50"/>
      <c r="AB250" s="50"/>
    </row>
    <row r="251" spans="2:28" ht="12.75">
      <c r="B251" s="20"/>
      <c r="C251" s="199"/>
      <c r="D251" s="296"/>
      <c r="E251" s="18"/>
      <c r="F251" s="19"/>
      <c r="G251" s="300" t="s">
        <v>196</v>
      </c>
      <c r="H251" s="301"/>
      <c r="I251" s="301"/>
      <c r="J251" s="301"/>
      <c r="K251" s="301"/>
      <c r="L251" s="301"/>
      <c r="M251" s="301"/>
      <c r="N251" s="271"/>
      <c r="O251" s="302"/>
      <c r="P251" s="18"/>
      <c r="Q251" s="299"/>
      <c r="R251" s="200"/>
      <c r="S251" s="20"/>
      <c r="Y251" s="50"/>
      <c r="Z251" s="50"/>
      <c r="AA251" s="50"/>
      <c r="AB251" s="50"/>
    </row>
    <row r="252" spans="2:28" ht="4.5" customHeight="1">
      <c r="B252" s="20"/>
      <c r="C252" s="199"/>
      <c r="D252" s="296"/>
      <c r="E252" s="18"/>
      <c r="F252" s="19"/>
      <c r="G252" s="300"/>
      <c r="H252" s="301"/>
      <c r="I252" s="301"/>
      <c r="J252" s="301"/>
      <c r="K252" s="301"/>
      <c r="L252" s="301"/>
      <c r="M252" s="301"/>
      <c r="N252" s="271"/>
      <c r="O252" s="302"/>
      <c r="P252" s="18"/>
      <c r="Q252" s="299"/>
      <c r="R252" s="200"/>
      <c r="S252" s="20"/>
      <c r="Y252" s="50"/>
      <c r="Z252" s="50"/>
      <c r="AA252" s="50"/>
      <c r="AB252" s="50"/>
    </row>
    <row r="253" spans="2:28" ht="12.75">
      <c r="B253" s="20"/>
      <c r="C253" s="199"/>
      <c r="D253" s="296"/>
      <c r="E253" s="18"/>
      <c r="F253" s="19"/>
      <c r="G253" s="300" t="s">
        <v>197</v>
      </c>
      <c r="H253" s="301"/>
      <c r="I253" s="301"/>
      <c r="J253" s="301"/>
      <c r="K253" s="301"/>
      <c r="L253" s="301"/>
      <c r="M253" s="301"/>
      <c r="N253" s="271"/>
      <c r="O253" s="302"/>
      <c r="P253" s="18"/>
      <c r="Q253" s="299"/>
      <c r="R253" s="200"/>
      <c r="S253" s="20"/>
      <c r="Y253" s="50"/>
      <c r="Z253" s="50"/>
      <c r="AA253" s="50"/>
      <c r="AB253" s="50"/>
    </row>
    <row r="254" spans="2:28" ht="12.75">
      <c r="B254" s="20"/>
      <c r="C254" s="199"/>
      <c r="D254" s="296"/>
      <c r="E254" s="18"/>
      <c r="F254" s="19"/>
      <c r="G254" s="300" t="s">
        <v>17</v>
      </c>
      <c r="H254" s="301"/>
      <c r="I254" s="301"/>
      <c r="J254" s="301"/>
      <c r="K254" s="301"/>
      <c r="L254" s="301"/>
      <c r="M254" s="301"/>
      <c r="N254" s="271"/>
      <c r="O254" s="302"/>
      <c r="P254" s="18"/>
      <c r="Q254" s="299"/>
      <c r="R254" s="200"/>
      <c r="S254" s="20"/>
      <c r="Y254" s="50"/>
      <c r="Z254" s="50"/>
      <c r="AA254" s="50"/>
      <c r="AB254" s="50"/>
    </row>
    <row r="255" spans="2:28" ht="4.5" customHeight="1">
      <c r="B255" s="20"/>
      <c r="C255" s="199"/>
      <c r="D255" s="296"/>
      <c r="E255" s="18"/>
      <c r="F255" s="19"/>
      <c r="G255" s="300"/>
      <c r="H255" s="301"/>
      <c r="I255" s="301"/>
      <c r="J255" s="301"/>
      <c r="K255" s="301"/>
      <c r="L255" s="301"/>
      <c r="M255" s="301"/>
      <c r="N255" s="271"/>
      <c r="O255" s="302"/>
      <c r="P255" s="18"/>
      <c r="Q255" s="299"/>
      <c r="R255" s="200"/>
      <c r="S255" s="20"/>
      <c r="Y255" s="50"/>
      <c r="Z255" s="50"/>
      <c r="AA255" s="50"/>
      <c r="AB255" s="50"/>
    </row>
    <row r="256" spans="2:28" ht="12.75">
      <c r="B256" s="20"/>
      <c r="C256" s="199"/>
      <c r="D256" s="296"/>
      <c r="E256" s="18"/>
      <c r="F256" s="19"/>
      <c r="G256" s="300" t="s">
        <v>170</v>
      </c>
      <c r="H256" s="301"/>
      <c r="I256" s="301"/>
      <c r="J256" s="301"/>
      <c r="K256" s="301"/>
      <c r="L256" s="301"/>
      <c r="M256" s="301"/>
      <c r="N256" s="271"/>
      <c r="O256" s="302"/>
      <c r="P256" s="18"/>
      <c r="Q256" s="299"/>
      <c r="R256" s="200"/>
      <c r="S256" s="20"/>
      <c r="Y256" s="50"/>
      <c r="Z256" s="50"/>
      <c r="AA256" s="50"/>
      <c r="AB256" s="50"/>
    </row>
    <row r="257" spans="2:28" ht="12.75">
      <c r="B257" s="20"/>
      <c r="C257" s="199"/>
      <c r="D257" s="296"/>
      <c r="E257" s="18"/>
      <c r="F257" s="19"/>
      <c r="G257" s="300" t="s">
        <v>171</v>
      </c>
      <c r="H257" s="301"/>
      <c r="I257" s="301"/>
      <c r="J257" s="301"/>
      <c r="K257" s="301"/>
      <c r="L257" s="301"/>
      <c r="M257" s="301"/>
      <c r="N257" s="271"/>
      <c r="O257" s="302"/>
      <c r="P257" s="18"/>
      <c r="Q257" s="299"/>
      <c r="R257" s="200"/>
      <c r="S257" s="20"/>
      <c r="Y257" s="50"/>
      <c r="Z257" s="50"/>
      <c r="AA257" s="50"/>
      <c r="AB257" s="50"/>
    </row>
    <row r="258" spans="2:28" ht="12.75">
      <c r="B258" s="20"/>
      <c r="C258" s="199"/>
      <c r="D258" s="296"/>
      <c r="E258" s="18"/>
      <c r="F258" s="19"/>
      <c r="G258" s="303"/>
      <c r="H258" s="304"/>
      <c r="I258" s="304"/>
      <c r="J258" s="304"/>
      <c r="K258" s="304"/>
      <c r="L258" s="304"/>
      <c r="M258" s="304"/>
      <c r="N258" s="271"/>
      <c r="O258" s="305"/>
      <c r="P258" s="18"/>
      <c r="Q258" s="299"/>
      <c r="R258" s="200"/>
      <c r="S258" s="20"/>
      <c r="Y258" s="50"/>
      <c r="Z258" s="50"/>
      <c r="AA258" s="50"/>
      <c r="AB258" s="50"/>
    </row>
    <row r="259" spans="2:28" ht="12.75">
      <c r="B259" s="20"/>
      <c r="C259" s="199"/>
      <c r="D259" s="285"/>
      <c r="E259" s="286"/>
      <c r="F259" s="287"/>
      <c r="G259" s="287"/>
      <c r="H259" s="286"/>
      <c r="I259" s="286"/>
      <c r="J259" s="286"/>
      <c r="K259" s="286"/>
      <c r="L259" s="286"/>
      <c r="M259" s="286"/>
      <c r="N259" s="286"/>
      <c r="O259" s="286"/>
      <c r="P259" s="286"/>
      <c r="Q259" s="288"/>
      <c r="R259" s="200"/>
      <c r="S259" s="20"/>
      <c r="Y259" s="50"/>
      <c r="Z259" s="50"/>
      <c r="AA259" s="50"/>
      <c r="AB259" s="50"/>
    </row>
    <row r="260" spans="2:28" ht="12.75">
      <c r="B260" s="50"/>
      <c r="C260" s="204"/>
      <c r="D260" s="205"/>
      <c r="E260" s="205"/>
      <c r="F260" s="205"/>
      <c r="G260" s="205"/>
      <c r="H260" s="205"/>
      <c r="I260" s="205"/>
      <c r="J260" s="205"/>
      <c r="K260" s="205"/>
      <c r="L260" s="205"/>
      <c r="M260" s="205"/>
      <c r="N260" s="205"/>
      <c r="O260" s="205"/>
      <c r="P260" s="205"/>
      <c r="Q260" s="205"/>
      <c r="R260" s="206"/>
      <c r="S260" s="50"/>
      <c r="Y260" s="50"/>
      <c r="Z260" s="50"/>
      <c r="AA260" s="50"/>
      <c r="AB260" s="50"/>
    </row>
    <row r="261" spans="2:28" ht="12.75">
      <c r="B261" s="50"/>
      <c r="C261" s="50"/>
      <c r="D261" s="50"/>
      <c r="E261" s="50"/>
      <c r="F261" s="50"/>
      <c r="G261" s="50"/>
      <c r="H261" s="50"/>
      <c r="I261" s="50"/>
      <c r="J261" s="50"/>
      <c r="K261" s="50"/>
      <c r="L261" s="50"/>
      <c r="M261" s="50"/>
      <c r="N261" s="50"/>
      <c r="O261" s="50"/>
      <c r="P261" s="50"/>
      <c r="Q261" s="50"/>
      <c r="R261" s="50"/>
      <c r="S261" s="50"/>
      <c r="Y261" s="50"/>
      <c r="Z261" s="50"/>
      <c r="AA261" s="50"/>
      <c r="AB261" s="50"/>
    </row>
    <row r="262" spans="2:28" ht="12.75">
      <c r="B262" s="50"/>
      <c r="C262" s="50"/>
      <c r="D262" s="50"/>
      <c r="E262" s="50"/>
      <c r="F262" s="50"/>
      <c r="G262" s="50"/>
      <c r="H262" s="50"/>
      <c r="I262" s="50"/>
      <c r="J262" s="50"/>
      <c r="K262" s="50"/>
      <c r="L262" s="50"/>
      <c r="M262" s="50"/>
      <c r="N262" s="50"/>
      <c r="O262" s="50"/>
      <c r="P262" s="50"/>
      <c r="Q262" s="50"/>
      <c r="R262" s="50"/>
      <c r="S262" s="50"/>
      <c r="Y262" s="50"/>
      <c r="Z262" s="50"/>
      <c r="AA262" s="50"/>
      <c r="AB262" s="50"/>
    </row>
    <row r="263" spans="2:28" ht="12.75">
      <c r="B263" s="50"/>
      <c r="C263" s="50"/>
      <c r="D263" s="50"/>
      <c r="E263" s="50"/>
      <c r="F263" s="50"/>
      <c r="G263" s="50"/>
      <c r="H263" s="50"/>
      <c r="I263" s="50"/>
      <c r="J263" s="50"/>
      <c r="K263" s="50"/>
      <c r="L263" s="50"/>
      <c r="M263" s="50"/>
      <c r="N263" s="50"/>
      <c r="O263" s="50"/>
      <c r="P263" s="50"/>
      <c r="Q263" s="50"/>
      <c r="R263" s="50"/>
      <c r="S263" s="50"/>
      <c r="Y263" s="50"/>
      <c r="Z263" s="50"/>
      <c r="AA263" s="50"/>
      <c r="AB263" s="50"/>
    </row>
    <row r="264" spans="2:28" ht="12.75">
      <c r="B264" s="50"/>
      <c r="C264" s="50"/>
      <c r="D264" s="50"/>
      <c r="E264" s="50"/>
      <c r="F264" s="50"/>
      <c r="G264" s="50"/>
      <c r="H264" s="50"/>
      <c r="I264" s="50"/>
      <c r="J264" s="50"/>
      <c r="K264" s="50"/>
      <c r="L264" s="50"/>
      <c r="M264" s="50"/>
      <c r="N264" s="50"/>
      <c r="O264" s="50"/>
      <c r="P264" s="50"/>
      <c r="Q264" s="50"/>
      <c r="R264" s="50"/>
      <c r="S264" s="50"/>
      <c r="Y264" s="50"/>
      <c r="Z264" s="50"/>
      <c r="AA264" s="50"/>
      <c r="AB264" s="50"/>
    </row>
    <row r="265" spans="2:28" ht="12.75">
      <c r="B265" s="50"/>
      <c r="C265" s="311"/>
      <c r="D265" s="312"/>
      <c r="E265" s="312"/>
      <c r="F265" s="312"/>
      <c r="G265" s="312"/>
      <c r="H265" s="312"/>
      <c r="I265" s="312"/>
      <c r="J265" s="312"/>
      <c r="K265" s="312"/>
      <c r="L265" s="312"/>
      <c r="M265" s="312"/>
      <c r="N265" s="312"/>
      <c r="O265" s="312"/>
      <c r="P265" s="312"/>
      <c r="Q265" s="312"/>
      <c r="R265" s="313"/>
      <c r="S265" s="50"/>
      <c r="Y265" s="50"/>
      <c r="Z265" s="50"/>
      <c r="AA265" s="50"/>
      <c r="AB265" s="50"/>
    </row>
    <row r="266" spans="2:28" ht="18">
      <c r="B266" s="50"/>
      <c r="C266" s="202"/>
      <c r="D266" s="661" t="s">
        <v>199</v>
      </c>
      <c r="E266" s="662"/>
      <c r="F266" s="662"/>
      <c r="G266" s="662"/>
      <c r="H266" s="662"/>
      <c r="I266" s="662"/>
      <c r="J266" s="662"/>
      <c r="K266" s="306"/>
      <c r="L266" s="306"/>
      <c r="M266" s="306"/>
      <c r="N266" s="306"/>
      <c r="O266" s="306"/>
      <c r="P266" s="289"/>
      <c r="Q266" s="290"/>
      <c r="R266" s="203"/>
      <c r="S266" s="50"/>
      <c r="Y266" s="50"/>
      <c r="Z266" s="50"/>
      <c r="AA266" s="50"/>
      <c r="AB266" s="50"/>
    </row>
    <row r="267" spans="2:28" ht="15">
      <c r="B267" s="309"/>
      <c r="C267" s="314"/>
      <c r="D267" s="292"/>
      <c r="E267" s="663" t="s">
        <v>173</v>
      </c>
      <c r="F267" s="663"/>
      <c r="G267" s="663"/>
      <c r="H267" s="663"/>
      <c r="I267" s="663"/>
      <c r="J267" s="663"/>
      <c r="K267" s="307"/>
      <c r="L267" s="307"/>
      <c r="M267" s="307"/>
      <c r="N267" s="307"/>
      <c r="O267" s="307"/>
      <c r="P267" s="307"/>
      <c r="Q267" s="308"/>
      <c r="R267" s="315"/>
      <c r="S267" s="309"/>
      <c r="Y267" s="50"/>
      <c r="Z267" s="50"/>
      <c r="AA267" s="50"/>
      <c r="AB267" s="50"/>
    </row>
    <row r="268" spans="2:28" ht="9" customHeight="1">
      <c r="B268" s="310"/>
      <c r="C268" s="316"/>
      <c r="D268" s="30"/>
      <c r="E268" s="31"/>
      <c r="F268" s="31"/>
      <c r="G268" s="31"/>
      <c r="H268" s="31"/>
      <c r="I268" s="31"/>
      <c r="J268" s="31"/>
      <c r="K268" s="31"/>
      <c r="L268" s="31"/>
      <c r="M268" s="31"/>
      <c r="N268" s="31"/>
      <c r="O268" s="31"/>
      <c r="P268" s="31"/>
      <c r="Q268" s="32"/>
      <c r="R268" s="317"/>
      <c r="S268" s="310"/>
      <c r="Y268" s="50"/>
      <c r="Z268" s="50"/>
      <c r="AA268" s="50"/>
      <c r="AB268" s="50"/>
    </row>
    <row r="269" spans="2:28" ht="15.75">
      <c r="B269" s="50"/>
      <c r="C269" s="202"/>
      <c r="D269" s="46"/>
      <c r="E269" s="47"/>
      <c r="F269" s="321" t="s">
        <v>245</v>
      </c>
      <c r="G269" s="47"/>
      <c r="H269" s="47"/>
      <c r="I269" s="47"/>
      <c r="J269" s="47"/>
      <c r="K269" s="47"/>
      <c r="L269" s="47"/>
      <c r="M269" s="47"/>
      <c r="N269" s="47"/>
      <c r="O269" s="47"/>
      <c r="P269" s="47"/>
      <c r="Q269" s="48"/>
      <c r="R269" s="203"/>
      <c r="S269" s="50"/>
      <c r="Y269" s="50"/>
      <c r="Z269" s="50"/>
      <c r="AA269" s="50"/>
      <c r="AB269" s="50"/>
    </row>
    <row r="270" spans="2:28" ht="12.75">
      <c r="B270" s="50"/>
      <c r="C270" s="202"/>
      <c r="D270" s="46"/>
      <c r="E270" s="47"/>
      <c r="F270" s="323" t="s">
        <v>246</v>
      </c>
      <c r="G270" s="47"/>
      <c r="H270" s="47"/>
      <c r="I270" s="47"/>
      <c r="J270" s="47"/>
      <c r="K270" s="47"/>
      <c r="L270" s="47"/>
      <c r="M270" s="47"/>
      <c r="N270" s="47"/>
      <c r="O270" s="47"/>
      <c r="P270" s="47"/>
      <c r="Q270" s="48"/>
      <c r="R270" s="203"/>
      <c r="S270" s="50"/>
      <c r="Y270" s="50"/>
      <c r="Z270" s="50"/>
      <c r="AA270" s="50"/>
      <c r="AB270" s="50"/>
    </row>
    <row r="271" spans="2:28" ht="6.75" customHeight="1">
      <c r="B271" s="50"/>
      <c r="C271" s="202"/>
      <c r="D271" s="46"/>
      <c r="E271" s="47"/>
      <c r="F271" s="324"/>
      <c r="G271" s="47"/>
      <c r="H271" s="47"/>
      <c r="I271" s="47"/>
      <c r="J271" s="47"/>
      <c r="K271" s="47"/>
      <c r="L271" s="47"/>
      <c r="M271" s="47"/>
      <c r="N271" s="47"/>
      <c r="O271" s="47"/>
      <c r="P271" s="47"/>
      <c r="Q271" s="48"/>
      <c r="R271" s="203"/>
      <c r="S271" s="50"/>
      <c r="Y271" s="50"/>
      <c r="Z271" s="50"/>
      <c r="AA271" s="50"/>
      <c r="AB271" s="50"/>
    </row>
    <row r="272" spans="2:28" ht="12.75">
      <c r="B272" s="50"/>
      <c r="C272" s="202"/>
      <c r="D272" s="46"/>
      <c r="E272" s="47"/>
      <c r="F272" s="320" t="s">
        <v>200</v>
      </c>
      <c r="G272" s="47"/>
      <c r="H272" s="47"/>
      <c r="I272" s="47"/>
      <c r="J272" s="47"/>
      <c r="K272" s="47"/>
      <c r="L272" s="47"/>
      <c r="M272" s="47"/>
      <c r="N272" s="47"/>
      <c r="O272" s="47"/>
      <c r="P272" s="47"/>
      <c r="Q272" s="48"/>
      <c r="R272" s="203"/>
      <c r="S272" s="50"/>
      <c r="Y272" s="50"/>
      <c r="Z272" s="50"/>
      <c r="AA272" s="50"/>
      <c r="AB272" s="50"/>
    </row>
    <row r="273" spans="2:28" ht="18" customHeight="1">
      <c r="B273" s="185"/>
      <c r="C273" s="318"/>
      <c r="D273" s="46"/>
      <c r="E273" s="47"/>
      <c r="F273" s="320" t="s">
        <v>212</v>
      </c>
      <c r="G273" s="47"/>
      <c r="H273" s="47"/>
      <c r="I273" s="47"/>
      <c r="J273" s="47"/>
      <c r="K273" s="47"/>
      <c r="L273" s="47"/>
      <c r="M273" s="47"/>
      <c r="N273" s="47"/>
      <c r="O273" s="47"/>
      <c r="P273" s="47"/>
      <c r="Q273" s="48"/>
      <c r="R273" s="319"/>
      <c r="S273" s="185"/>
      <c r="Y273" s="50"/>
      <c r="Z273" s="50"/>
      <c r="AA273" s="50"/>
      <c r="AB273" s="50"/>
    </row>
    <row r="274" spans="2:28" ht="12.75">
      <c r="B274" s="185"/>
      <c r="C274" s="318"/>
      <c r="D274" s="46"/>
      <c r="E274" s="47"/>
      <c r="F274" s="328" t="s">
        <v>201</v>
      </c>
      <c r="G274" s="47"/>
      <c r="H274" s="47"/>
      <c r="I274" s="47"/>
      <c r="J274" s="47"/>
      <c r="K274" s="47"/>
      <c r="L274" s="47"/>
      <c r="M274" s="47"/>
      <c r="N274" s="47"/>
      <c r="O274" s="47"/>
      <c r="P274" s="47"/>
      <c r="Q274" s="48"/>
      <c r="R274" s="319"/>
      <c r="S274" s="185"/>
      <c r="Y274" s="50"/>
      <c r="Z274" s="50"/>
      <c r="AA274" s="50"/>
      <c r="AB274" s="50"/>
    </row>
    <row r="275" spans="2:28" ht="12.75">
      <c r="B275" s="185"/>
      <c r="C275" s="318"/>
      <c r="D275" s="46"/>
      <c r="E275" s="47"/>
      <c r="F275" s="328" t="s">
        <v>219</v>
      </c>
      <c r="G275" s="47"/>
      <c r="H275" s="47"/>
      <c r="I275" s="47"/>
      <c r="J275" s="47"/>
      <c r="K275" s="47"/>
      <c r="L275" s="47"/>
      <c r="M275" s="47"/>
      <c r="N275" s="47"/>
      <c r="O275" s="47"/>
      <c r="P275" s="47"/>
      <c r="Q275" s="48"/>
      <c r="R275" s="319"/>
      <c r="S275" s="185"/>
      <c r="Y275" s="50"/>
      <c r="Z275" s="50"/>
      <c r="AA275" s="50"/>
      <c r="AB275" s="50"/>
    </row>
    <row r="276" spans="2:28" ht="12.75">
      <c r="B276" s="185"/>
      <c r="C276" s="318"/>
      <c r="D276" s="46"/>
      <c r="E276" s="47"/>
      <c r="F276" s="328"/>
      <c r="G276" s="328" t="s">
        <v>202</v>
      </c>
      <c r="H276" s="47"/>
      <c r="I276" s="47"/>
      <c r="J276" s="47"/>
      <c r="K276" s="47"/>
      <c r="L276" s="47"/>
      <c r="M276" s="47"/>
      <c r="N276" s="47"/>
      <c r="O276" s="47"/>
      <c r="P276" s="47"/>
      <c r="Q276" s="48"/>
      <c r="R276" s="319"/>
      <c r="S276" s="185"/>
      <c r="Y276" s="50"/>
      <c r="Z276" s="50"/>
      <c r="AA276" s="50"/>
      <c r="AB276" s="50"/>
    </row>
    <row r="277" spans="2:28" ht="12.75">
      <c r="B277" s="185"/>
      <c r="C277" s="318"/>
      <c r="D277" s="46"/>
      <c r="E277" s="47"/>
      <c r="F277" s="328"/>
      <c r="G277" s="328" t="s">
        <v>203</v>
      </c>
      <c r="H277" s="47"/>
      <c r="I277" s="47"/>
      <c r="J277" s="47"/>
      <c r="K277" s="47"/>
      <c r="L277" s="47"/>
      <c r="M277" s="47"/>
      <c r="N277" s="47"/>
      <c r="O277" s="47"/>
      <c r="P277" s="47"/>
      <c r="Q277" s="48"/>
      <c r="R277" s="319"/>
      <c r="S277" s="185"/>
      <c r="Y277" s="50"/>
      <c r="Z277" s="50"/>
      <c r="AA277" s="50"/>
      <c r="AB277" s="50"/>
    </row>
    <row r="278" spans="2:28" ht="12.75">
      <c r="B278" s="185"/>
      <c r="C278" s="318"/>
      <c r="D278" s="46"/>
      <c r="E278" s="47"/>
      <c r="F278" s="328" t="s">
        <v>204</v>
      </c>
      <c r="G278" s="328"/>
      <c r="H278" s="47"/>
      <c r="I278" s="47"/>
      <c r="J278" s="47"/>
      <c r="K278" s="47"/>
      <c r="L278" s="47"/>
      <c r="M278" s="47"/>
      <c r="N278" s="47"/>
      <c r="O278" s="47"/>
      <c r="P278" s="47"/>
      <c r="Q278" s="48"/>
      <c r="R278" s="319"/>
      <c r="S278" s="185"/>
      <c r="Y278" s="50"/>
      <c r="Z278" s="50"/>
      <c r="AA278" s="50"/>
      <c r="AB278" s="50"/>
    </row>
    <row r="279" spans="2:28" ht="12.75">
      <c r="B279" s="185"/>
      <c r="C279" s="318"/>
      <c r="D279" s="46"/>
      <c r="E279" s="47"/>
      <c r="F279" s="328"/>
      <c r="G279" s="328" t="s">
        <v>205</v>
      </c>
      <c r="H279" s="47"/>
      <c r="I279" s="47"/>
      <c r="J279" s="47"/>
      <c r="K279" s="47"/>
      <c r="L279" s="47"/>
      <c r="M279" s="47"/>
      <c r="N279" s="47"/>
      <c r="O279" s="47"/>
      <c r="P279" s="47"/>
      <c r="Q279" s="48"/>
      <c r="R279" s="319"/>
      <c r="S279" s="185"/>
      <c r="Y279" s="50"/>
      <c r="Z279" s="50"/>
      <c r="AA279" s="50"/>
      <c r="AB279" s="50"/>
    </row>
    <row r="280" spans="2:28" ht="12.75">
      <c r="B280" s="185"/>
      <c r="C280" s="318"/>
      <c r="D280" s="46"/>
      <c r="E280" s="47"/>
      <c r="F280" s="328"/>
      <c r="G280" s="328" t="s">
        <v>206</v>
      </c>
      <c r="H280" s="47"/>
      <c r="I280" s="47"/>
      <c r="J280" s="47"/>
      <c r="K280" s="47"/>
      <c r="L280" s="47"/>
      <c r="M280" s="47"/>
      <c r="N280" s="47"/>
      <c r="O280" s="47"/>
      <c r="P280" s="47"/>
      <c r="Q280" s="48"/>
      <c r="R280" s="319"/>
      <c r="S280" s="185"/>
      <c r="Y280" s="50"/>
      <c r="Z280" s="50"/>
      <c r="AA280" s="50"/>
      <c r="AB280" s="50"/>
    </row>
    <row r="281" spans="2:28" ht="17.25" customHeight="1">
      <c r="B281" s="185"/>
      <c r="C281" s="318"/>
      <c r="D281" s="46"/>
      <c r="E281" s="47"/>
      <c r="F281" s="320" t="s">
        <v>207</v>
      </c>
      <c r="G281" s="47"/>
      <c r="H281" s="47"/>
      <c r="I281" s="47"/>
      <c r="J281" s="47"/>
      <c r="K281" s="47"/>
      <c r="L281" s="47"/>
      <c r="M281" s="47"/>
      <c r="N281" s="47"/>
      <c r="O281" s="47"/>
      <c r="P281" s="47"/>
      <c r="Q281" s="48"/>
      <c r="R281" s="319"/>
      <c r="S281" s="185"/>
      <c r="Y281" s="50"/>
      <c r="Z281" s="50"/>
      <c r="AA281" s="50"/>
      <c r="AB281" s="50"/>
    </row>
    <row r="282" spans="2:28" ht="12.75">
      <c r="B282" s="185"/>
      <c r="C282" s="318"/>
      <c r="D282" s="46"/>
      <c r="E282" s="47"/>
      <c r="F282" s="328" t="s">
        <v>208</v>
      </c>
      <c r="G282" s="47"/>
      <c r="H282" s="47"/>
      <c r="I282" s="47"/>
      <c r="J282" s="47"/>
      <c r="K282" s="47"/>
      <c r="L282" s="47"/>
      <c r="M282" s="47"/>
      <c r="N282" s="47"/>
      <c r="O282" s="47"/>
      <c r="P282" s="47"/>
      <c r="Q282" s="48"/>
      <c r="R282" s="319"/>
      <c r="S282" s="185"/>
      <c r="Y282" s="50"/>
      <c r="Z282" s="50"/>
      <c r="AA282" s="50"/>
      <c r="AB282" s="50"/>
    </row>
    <row r="283" spans="2:28" ht="12.75">
      <c r="B283" s="185"/>
      <c r="C283" s="318"/>
      <c r="D283" s="46"/>
      <c r="E283" s="47"/>
      <c r="F283" s="328"/>
      <c r="G283" s="47" t="s">
        <v>211</v>
      </c>
      <c r="H283" s="47"/>
      <c r="I283" s="47"/>
      <c r="J283" s="47"/>
      <c r="K283" s="47"/>
      <c r="L283" s="47"/>
      <c r="M283" s="47"/>
      <c r="N283" s="47"/>
      <c r="O283" s="47"/>
      <c r="P283" s="47"/>
      <c r="Q283" s="48"/>
      <c r="R283" s="319"/>
      <c r="S283" s="185"/>
      <c r="Y283" s="50"/>
      <c r="Z283" s="50"/>
      <c r="AA283" s="50"/>
      <c r="AB283" s="50"/>
    </row>
    <row r="284" spans="2:28" ht="12.75">
      <c r="B284" s="185"/>
      <c r="C284" s="318"/>
      <c r="D284" s="46"/>
      <c r="E284" s="47"/>
      <c r="F284" s="328" t="s">
        <v>234</v>
      </c>
      <c r="G284" s="47"/>
      <c r="H284" s="47"/>
      <c r="I284" s="47"/>
      <c r="J284" s="47"/>
      <c r="K284" s="47"/>
      <c r="L284" s="47"/>
      <c r="M284" s="47"/>
      <c r="N284" s="47"/>
      <c r="O284" s="47"/>
      <c r="P284" s="47"/>
      <c r="Q284" s="48"/>
      <c r="R284" s="319"/>
      <c r="S284" s="185"/>
      <c r="Y284" s="50"/>
      <c r="Z284" s="50"/>
      <c r="AA284" s="50"/>
      <c r="AB284" s="50"/>
    </row>
    <row r="285" spans="2:28" ht="12.75">
      <c r="B285" s="185"/>
      <c r="C285" s="318"/>
      <c r="D285" s="46"/>
      <c r="E285" s="47"/>
      <c r="F285" s="328"/>
      <c r="G285" s="18" t="s">
        <v>235</v>
      </c>
      <c r="H285" s="47"/>
      <c r="I285" s="47"/>
      <c r="J285" s="47"/>
      <c r="K285" s="47"/>
      <c r="L285" s="47"/>
      <c r="M285" s="47"/>
      <c r="N285" s="47"/>
      <c r="O285" s="47"/>
      <c r="P285" s="47"/>
      <c r="Q285" s="48"/>
      <c r="R285" s="319"/>
      <c r="S285" s="185"/>
      <c r="Y285" s="50"/>
      <c r="Z285" s="50"/>
      <c r="AA285" s="50"/>
      <c r="AB285" s="50"/>
    </row>
    <row r="286" spans="2:28" ht="12.75">
      <c r="B286" s="185"/>
      <c r="C286" s="318"/>
      <c r="D286" s="46"/>
      <c r="E286" s="47"/>
      <c r="F286" s="326"/>
      <c r="G286" s="47" t="s">
        <v>209</v>
      </c>
      <c r="H286" s="47"/>
      <c r="I286" s="47"/>
      <c r="J286" s="47"/>
      <c r="K286" s="47"/>
      <c r="L286" s="47"/>
      <c r="M286" s="47"/>
      <c r="N286" s="47"/>
      <c r="O286" s="47"/>
      <c r="P286" s="47"/>
      <c r="Q286" s="48"/>
      <c r="R286" s="319"/>
      <c r="S286" s="185"/>
      <c r="Y286" s="50"/>
      <c r="Z286" s="50"/>
      <c r="AA286" s="50"/>
      <c r="AB286" s="50"/>
    </row>
    <row r="287" spans="2:28" ht="12.75">
      <c r="B287" s="185"/>
      <c r="C287" s="318"/>
      <c r="D287" s="46"/>
      <c r="E287" s="47"/>
      <c r="F287" s="326"/>
      <c r="G287" s="47" t="s">
        <v>210</v>
      </c>
      <c r="H287" s="47"/>
      <c r="I287" s="47"/>
      <c r="J287" s="47"/>
      <c r="K287" s="47"/>
      <c r="L287" s="47"/>
      <c r="M287" s="47"/>
      <c r="N287" s="47"/>
      <c r="O287" s="47"/>
      <c r="P287" s="47"/>
      <c r="Q287" s="48"/>
      <c r="R287" s="319"/>
      <c r="S287" s="185"/>
      <c r="Y287" s="50"/>
      <c r="Z287" s="50"/>
      <c r="AA287" s="50"/>
      <c r="AB287" s="50"/>
    </row>
    <row r="288" spans="2:28" ht="16.5" customHeight="1">
      <c r="B288" s="185"/>
      <c r="C288" s="318"/>
      <c r="D288" s="46"/>
      <c r="E288" s="47"/>
      <c r="F288" s="320" t="s">
        <v>213</v>
      </c>
      <c r="G288" s="47"/>
      <c r="H288" s="47"/>
      <c r="I288" s="47"/>
      <c r="J288" s="47"/>
      <c r="K288" s="47"/>
      <c r="L288" s="47"/>
      <c r="M288" s="47"/>
      <c r="N288" s="47"/>
      <c r="O288" s="47"/>
      <c r="P288" s="47"/>
      <c r="Q288" s="48"/>
      <c r="R288" s="319"/>
      <c r="S288" s="185"/>
      <c r="Y288" s="50"/>
      <c r="Z288" s="50"/>
      <c r="AA288" s="50"/>
      <c r="AB288" s="50"/>
    </row>
    <row r="289" spans="2:28" ht="12.75">
      <c r="B289" s="185"/>
      <c r="C289" s="318"/>
      <c r="D289" s="46"/>
      <c r="E289" s="47"/>
      <c r="F289" s="328" t="s">
        <v>214</v>
      </c>
      <c r="G289" s="47"/>
      <c r="H289" s="47"/>
      <c r="I289" s="47"/>
      <c r="J289" s="47"/>
      <c r="K289" s="47"/>
      <c r="L289" s="47"/>
      <c r="M289" s="47"/>
      <c r="N289" s="47"/>
      <c r="O289" s="47"/>
      <c r="P289" s="47"/>
      <c r="Q289" s="48"/>
      <c r="R289" s="319"/>
      <c r="S289" s="185"/>
      <c r="Y289" s="50"/>
      <c r="Z289" s="50"/>
      <c r="AA289" s="50"/>
      <c r="AB289" s="50"/>
    </row>
    <row r="290" spans="2:28" ht="12.75">
      <c r="B290" s="185"/>
      <c r="C290" s="318"/>
      <c r="D290" s="46"/>
      <c r="E290" s="47"/>
      <c r="F290" s="328" t="s">
        <v>215</v>
      </c>
      <c r="G290" s="47"/>
      <c r="H290" s="47"/>
      <c r="I290" s="47"/>
      <c r="J290" s="47"/>
      <c r="K290" s="47"/>
      <c r="L290" s="47"/>
      <c r="M290" s="47"/>
      <c r="N290" s="47"/>
      <c r="O290" s="47"/>
      <c r="P290" s="47"/>
      <c r="Q290" s="48"/>
      <c r="R290" s="319"/>
      <c r="S290" s="185"/>
      <c r="Y290" s="50"/>
      <c r="Z290" s="50"/>
      <c r="AA290" s="50"/>
      <c r="AB290" s="50"/>
    </row>
    <row r="291" spans="2:28" ht="18" customHeight="1">
      <c r="B291" s="185"/>
      <c r="C291" s="318"/>
      <c r="D291" s="46"/>
      <c r="E291" s="47"/>
      <c r="F291" s="320"/>
      <c r="G291" s="354" t="s">
        <v>216</v>
      </c>
      <c r="H291" s="47"/>
      <c r="I291" s="47"/>
      <c r="J291" s="47"/>
      <c r="K291" s="47"/>
      <c r="L291" s="47"/>
      <c r="M291" s="47"/>
      <c r="N291" s="47"/>
      <c r="O291" s="47"/>
      <c r="P291" s="47"/>
      <c r="Q291" s="48"/>
      <c r="R291" s="319"/>
      <c r="S291" s="185"/>
      <c r="Y291" s="50"/>
      <c r="Z291" s="50"/>
      <c r="AA291" s="50"/>
      <c r="AB291" s="50"/>
    </row>
    <row r="292" spans="2:28" ht="12.75">
      <c r="B292" s="185"/>
      <c r="C292" s="318"/>
      <c r="D292" s="46"/>
      <c r="E292" s="47"/>
      <c r="F292" s="320"/>
      <c r="G292" s="322" t="s">
        <v>217</v>
      </c>
      <c r="H292" s="47"/>
      <c r="I292" s="47"/>
      <c r="J292" s="47"/>
      <c r="K292" s="47"/>
      <c r="L292" s="47"/>
      <c r="M292" s="47"/>
      <c r="N292" s="47"/>
      <c r="O292" s="47"/>
      <c r="P292" s="47"/>
      <c r="Q292" s="48"/>
      <c r="R292" s="319"/>
      <c r="S292" s="185"/>
      <c r="Y292" s="50"/>
      <c r="Z292" s="50"/>
      <c r="AA292" s="50"/>
      <c r="AB292" s="50"/>
    </row>
    <row r="293" spans="2:28" ht="12.75">
      <c r="B293" s="185"/>
      <c r="C293" s="318"/>
      <c r="D293" s="46"/>
      <c r="E293" s="47"/>
      <c r="F293" s="320"/>
      <c r="G293" s="322" t="s">
        <v>218</v>
      </c>
      <c r="H293" s="47"/>
      <c r="I293" s="47"/>
      <c r="J293" s="47"/>
      <c r="K293" s="47"/>
      <c r="L293" s="47"/>
      <c r="M293" s="47"/>
      <c r="N293" s="47"/>
      <c r="O293" s="47"/>
      <c r="P293" s="47"/>
      <c r="Q293" s="48"/>
      <c r="R293" s="319"/>
      <c r="S293" s="185"/>
      <c r="Y293" s="50"/>
      <c r="Z293" s="50"/>
      <c r="AA293" s="50"/>
      <c r="AB293" s="50"/>
    </row>
    <row r="294" spans="2:28" ht="15">
      <c r="B294" s="185"/>
      <c r="C294" s="318"/>
      <c r="D294" s="33"/>
      <c r="E294" s="34"/>
      <c r="F294" s="38"/>
      <c r="G294" s="34"/>
      <c r="H294" s="34"/>
      <c r="I294" s="34"/>
      <c r="J294" s="34"/>
      <c r="K294" s="34"/>
      <c r="L294" s="34"/>
      <c r="M294" s="34"/>
      <c r="N294" s="34"/>
      <c r="O294" s="34"/>
      <c r="P294" s="34"/>
      <c r="Q294" s="35"/>
      <c r="R294" s="319"/>
      <c r="S294" s="185"/>
      <c r="Y294" s="50"/>
      <c r="Z294" s="50"/>
      <c r="AA294" s="50"/>
      <c r="AB294" s="50"/>
    </row>
    <row r="295" spans="2:28" ht="15">
      <c r="B295" s="185"/>
      <c r="C295" s="318"/>
      <c r="D295" s="33"/>
      <c r="E295" s="34"/>
      <c r="F295" s="38"/>
      <c r="G295" s="34"/>
      <c r="H295" s="34"/>
      <c r="I295" s="34"/>
      <c r="J295" s="34"/>
      <c r="K295" s="34"/>
      <c r="L295" s="34"/>
      <c r="M295" s="34"/>
      <c r="N295" s="34"/>
      <c r="O295" s="34"/>
      <c r="P295" s="34"/>
      <c r="Q295" s="35"/>
      <c r="R295" s="319"/>
      <c r="S295" s="185"/>
      <c r="Y295" s="50"/>
      <c r="Z295" s="50"/>
      <c r="AA295" s="50"/>
      <c r="AB295" s="50"/>
    </row>
    <row r="296" spans="2:28" ht="8.25" customHeight="1">
      <c r="B296" s="185"/>
      <c r="C296" s="318"/>
      <c r="D296" s="33"/>
      <c r="E296" s="34"/>
      <c r="F296" s="38"/>
      <c r="G296" s="34"/>
      <c r="H296" s="34"/>
      <c r="I296" s="34"/>
      <c r="J296" s="34"/>
      <c r="K296" s="34"/>
      <c r="L296" s="34"/>
      <c r="M296" s="34"/>
      <c r="N296" s="34"/>
      <c r="O296" s="34"/>
      <c r="P296" s="34"/>
      <c r="Q296" s="35"/>
      <c r="R296" s="319"/>
      <c r="S296" s="185"/>
      <c r="Y296" s="50"/>
      <c r="Z296" s="50"/>
      <c r="AA296" s="50"/>
      <c r="AB296" s="50"/>
    </row>
    <row r="297" spans="2:28" ht="12.75">
      <c r="B297" s="20"/>
      <c r="C297" s="199"/>
      <c r="D297" s="285"/>
      <c r="E297" s="286"/>
      <c r="F297" s="287"/>
      <c r="G297" s="287"/>
      <c r="H297" s="286"/>
      <c r="I297" s="286"/>
      <c r="J297" s="286"/>
      <c r="K297" s="286"/>
      <c r="L297" s="286"/>
      <c r="M297" s="286"/>
      <c r="N297" s="286"/>
      <c r="O297" s="286"/>
      <c r="P297" s="286"/>
      <c r="Q297" s="288"/>
      <c r="R297" s="200"/>
      <c r="S297" s="20"/>
      <c r="Y297" s="50"/>
      <c r="Z297" s="50"/>
      <c r="AA297" s="50"/>
      <c r="AB297" s="50"/>
    </row>
    <row r="298" spans="2:28" ht="12.75">
      <c r="B298" s="50"/>
      <c r="C298" s="204"/>
      <c r="D298" s="205"/>
      <c r="E298" s="205"/>
      <c r="F298" s="205"/>
      <c r="G298" s="205"/>
      <c r="H298" s="205"/>
      <c r="I298" s="205"/>
      <c r="J298" s="205"/>
      <c r="K298" s="205"/>
      <c r="L298" s="205"/>
      <c r="M298" s="205"/>
      <c r="N298" s="205"/>
      <c r="O298" s="205"/>
      <c r="P298" s="205"/>
      <c r="Q298" s="205"/>
      <c r="R298" s="206"/>
      <c r="S298" s="50"/>
      <c r="Y298" s="50"/>
      <c r="Z298" s="50"/>
      <c r="AA298" s="50"/>
      <c r="AB298" s="50"/>
    </row>
    <row r="299" spans="2:28" ht="12.75">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c r="AA299" s="50"/>
      <c r="AB299" s="50"/>
    </row>
    <row r="300" spans="2:28" ht="12.75">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c r="AB300" s="50"/>
    </row>
    <row r="301" spans="2:28" ht="12.75">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c r="AB301" s="50"/>
    </row>
    <row r="302" spans="2:28" ht="12.75">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row>
    <row r="303" spans="2:28" ht="12.75">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c r="AA303" s="50"/>
      <c r="AB303" s="50"/>
    </row>
    <row r="304" spans="2:28" ht="12.75">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c r="AA304" s="50"/>
      <c r="AB304" s="50"/>
    </row>
    <row r="305" spans="2:28" ht="12.75">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c r="AA305" s="50"/>
      <c r="AB305" s="50"/>
    </row>
    <row r="306" spans="2:28" ht="12.75">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c r="AB306" s="50"/>
    </row>
    <row r="307" spans="2:28" ht="12.75">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c r="AA307" s="50"/>
      <c r="AB307" s="50"/>
    </row>
    <row r="308" spans="2:28" ht="12.75">
      <c r="B308" s="50"/>
      <c r="C308" s="50"/>
      <c r="D308" s="50"/>
      <c r="E308" s="50"/>
      <c r="F308" s="50"/>
      <c r="G308" s="50"/>
      <c r="H308" s="50"/>
      <c r="I308" s="50"/>
      <c r="J308" s="50"/>
      <c r="K308" s="50"/>
      <c r="L308" s="50"/>
      <c r="M308" s="50"/>
      <c r="N308" s="50"/>
      <c r="O308" s="50"/>
      <c r="P308" s="50"/>
      <c r="Q308" s="50"/>
      <c r="R308" s="50"/>
      <c r="S308" s="50"/>
      <c r="Y308" s="50"/>
      <c r="Z308" s="50"/>
      <c r="AA308" s="50"/>
      <c r="AB308" s="50"/>
    </row>
    <row r="309" spans="2:28" ht="12.75">
      <c r="B309" s="50"/>
      <c r="C309" s="311"/>
      <c r="D309" s="312"/>
      <c r="E309" s="312"/>
      <c r="F309" s="312"/>
      <c r="G309" s="312"/>
      <c r="H309" s="312"/>
      <c r="I309" s="312"/>
      <c r="J309" s="312"/>
      <c r="K309" s="312"/>
      <c r="L309" s="312"/>
      <c r="M309" s="312"/>
      <c r="N309" s="312"/>
      <c r="O309" s="312"/>
      <c r="P309" s="312"/>
      <c r="Q309" s="312"/>
      <c r="R309" s="313"/>
      <c r="S309" s="50"/>
      <c r="Y309" s="50"/>
      <c r="Z309" s="50"/>
      <c r="AA309" s="50"/>
      <c r="AB309" s="50"/>
    </row>
    <row r="310" spans="2:28" ht="18">
      <c r="B310" s="50"/>
      <c r="C310" s="202"/>
      <c r="D310" s="661" t="s">
        <v>220</v>
      </c>
      <c r="E310" s="662"/>
      <c r="F310" s="662"/>
      <c r="G310" s="662"/>
      <c r="H310" s="662"/>
      <c r="I310" s="662"/>
      <c r="J310" s="662"/>
      <c r="K310" s="306"/>
      <c r="L310" s="306"/>
      <c r="M310" s="306"/>
      <c r="N310" s="306"/>
      <c r="O310" s="306"/>
      <c r="P310" s="289"/>
      <c r="Q310" s="290"/>
      <c r="R310" s="203"/>
      <c r="S310" s="50"/>
      <c r="Y310" s="50"/>
      <c r="Z310" s="50"/>
      <c r="AA310" s="50"/>
      <c r="AB310" s="50"/>
    </row>
    <row r="311" spans="2:28" ht="15">
      <c r="B311" s="309"/>
      <c r="C311" s="314"/>
      <c r="D311" s="292"/>
      <c r="E311" s="663" t="s">
        <v>173</v>
      </c>
      <c r="F311" s="663"/>
      <c r="G311" s="663"/>
      <c r="H311" s="663"/>
      <c r="I311" s="663"/>
      <c r="J311" s="663"/>
      <c r="K311" s="307"/>
      <c r="L311" s="307"/>
      <c r="M311" s="307"/>
      <c r="N311" s="307"/>
      <c r="O311" s="307"/>
      <c r="P311" s="307"/>
      <c r="Q311" s="308"/>
      <c r="R311" s="315"/>
      <c r="S311" s="309"/>
      <c r="Y311" s="50"/>
      <c r="Z311" s="50"/>
      <c r="AA311" s="50"/>
      <c r="AB311" s="50"/>
    </row>
    <row r="312" spans="2:28" ht="12.75">
      <c r="B312" s="310"/>
      <c r="C312" s="316"/>
      <c r="D312" s="30"/>
      <c r="E312" s="31"/>
      <c r="F312" s="31"/>
      <c r="G312" s="31"/>
      <c r="H312" s="31"/>
      <c r="I312" s="31"/>
      <c r="J312" s="31"/>
      <c r="K312" s="31"/>
      <c r="L312" s="31"/>
      <c r="M312" s="31"/>
      <c r="N312" s="31"/>
      <c r="O312" s="31"/>
      <c r="P312" s="31"/>
      <c r="Q312" s="32"/>
      <c r="R312" s="317"/>
      <c r="S312" s="310"/>
      <c r="Y312" s="50"/>
      <c r="Z312" s="50"/>
      <c r="AA312" s="50"/>
      <c r="AB312" s="50"/>
    </row>
    <row r="313" spans="2:28" ht="15.75">
      <c r="B313" s="50"/>
      <c r="C313" s="202"/>
      <c r="D313" s="46"/>
      <c r="E313" s="47"/>
      <c r="F313" s="321" t="s">
        <v>221</v>
      </c>
      <c r="G313" s="47"/>
      <c r="H313" s="47"/>
      <c r="I313" s="47"/>
      <c r="J313" s="47"/>
      <c r="K313" s="47"/>
      <c r="L313" s="47"/>
      <c r="M313" s="47"/>
      <c r="N313" s="47"/>
      <c r="O313" s="47"/>
      <c r="P313" s="47"/>
      <c r="Q313" s="48"/>
      <c r="R313" s="203"/>
      <c r="S313" s="50"/>
      <c r="Y313" s="50"/>
      <c r="Z313" s="50"/>
      <c r="AA313" s="50"/>
      <c r="AB313" s="50"/>
    </row>
    <row r="314" spans="2:28" ht="18" customHeight="1">
      <c r="B314" s="50"/>
      <c r="C314" s="202"/>
      <c r="D314" s="46"/>
      <c r="E314" s="47"/>
      <c r="F314" s="337" t="s">
        <v>222</v>
      </c>
      <c r="G314" s="47"/>
      <c r="H314" s="47"/>
      <c r="I314" s="47"/>
      <c r="J314" s="47"/>
      <c r="K314" s="47"/>
      <c r="L314" s="47"/>
      <c r="M314" s="47"/>
      <c r="N314" s="47"/>
      <c r="O314" s="47"/>
      <c r="P314" s="47"/>
      <c r="Q314" s="48"/>
      <c r="R314" s="203"/>
      <c r="S314" s="50"/>
      <c r="Y314" s="50"/>
      <c r="Z314" s="50"/>
      <c r="AA314" s="50"/>
      <c r="AB314" s="50"/>
    </row>
    <row r="315" spans="2:28" ht="15">
      <c r="B315" s="50"/>
      <c r="C315" s="202"/>
      <c r="D315" s="46"/>
      <c r="E315" s="47"/>
      <c r="F315" s="337" t="s">
        <v>223</v>
      </c>
      <c r="G315" s="47"/>
      <c r="H315" s="47"/>
      <c r="I315" s="47"/>
      <c r="J315" s="47"/>
      <c r="K315" s="47"/>
      <c r="L315" s="47"/>
      <c r="M315" s="47"/>
      <c r="N315" s="47"/>
      <c r="O315" s="47"/>
      <c r="P315" s="47"/>
      <c r="Q315" s="48"/>
      <c r="R315" s="203"/>
      <c r="S315" s="50"/>
      <c r="Y315" s="50"/>
      <c r="Z315" s="50"/>
      <c r="AA315" s="50"/>
      <c r="AB315" s="50"/>
    </row>
    <row r="316" spans="2:28" ht="12.75">
      <c r="B316" s="50"/>
      <c r="C316" s="202"/>
      <c r="D316" s="46"/>
      <c r="E316" s="47"/>
      <c r="F316" s="324"/>
      <c r="G316" s="328" t="s">
        <v>228</v>
      </c>
      <c r="H316" s="47"/>
      <c r="I316" s="47"/>
      <c r="J316" s="47"/>
      <c r="K316" s="47"/>
      <c r="L316" s="47"/>
      <c r="M316" s="47"/>
      <c r="N316" s="47"/>
      <c r="O316" s="47"/>
      <c r="P316" s="47"/>
      <c r="Q316" s="48"/>
      <c r="R316" s="203"/>
      <c r="S316" s="50"/>
      <c r="Y316" s="50"/>
      <c r="Z316" s="50"/>
      <c r="AA316" s="50"/>
      <c r="AB316" s="50"/>
    </row>
    <row r="317" spans="2:28" ht="15">
      <c r="B317" s="50"/>
      <c r="C317" s="202"/>
      <c r="D317" s="46"/>
      <c r="E317" s="47"/>
      <c r="F317" s="337" t="s">
        <v>226</v>
      </c>
      <c r="G317" s="47"/>
      <c r="H317" s="47"/>
      <c r="I317" s="47"/>
      <c r="J317" s="47"/>
      <c r="K317" s="47"/>
      <c r="L317" s="47"/>
      <c r="M317" s="47"/>
      <c r="N317" s="47"/>
      <c r="O317" s="47"/>
      <c r="P317" s="47"/>
      <c r="Q317" s="48"/>
      <c r="R317" s="203"/>
      <c r="S317" s="50"/>
      <c r="Y317" s="50"/>
      <c r="Z317" s="50"/>
      <c r="AA317" s="50"/>
      <c r="AB317" s="50"/>
    </row>
    <row r="318" spans="2:28" ht="12.75">
      <c r="B318" s="50"/>
      <c r="C318" s="202"/>
      <c r="D318" s="46"/>
      <c r="E318" s="47"/>
      <c r="F318" s="324"/>
      <c r="G318" s="328" t="s">
        <v>229</v>
      </c>
      <c r="H318" s="47"/>
      <c r="I318" s="47"/>
      <c r="J318" s="47"/>
      <c r="K318" s="47"/>
      <c r="L318" s="47"/>
      <c r="M318" s="47"/>
      <c r="N318" s="47"/>
      <c r="O318" s="47"/>
      <c r="P318" s="47"/>
      <c r="Q318" s="48"/>
      <c r="R318" s="203"/>
      <c r="S318" s="50"/>
      <c r="Y318" s="50"/>
      <c r="Z318" s="50"/>
      <c r="AA318" s="50"/>
      <c r="AB318" s="50"/>
    </row>
    <row r="319" spans="2:28" ht="12.75">
      <c r="B319" s="50"/>
      <c r="C319" s="202"/>
      <c r="D319" s="46"/>
      <c r="E319" s="47"/>
      <c r="F319" s="324"/>
      <c r="G319" s="47"/>
      <c r="H319" s="47"/>
      <c r="I319" s="47"/>
      <c r="J319" s="47"/>
      <c r="K319" s="47"/>
      <c r="L319" s="47"/>
      <c r="M319" s="47"/>
      <c r="N319" s="47"/>
      <c r="O319" s="47"/>
      <c r="P319" s="47"/>
      <c r="Q319" s="48"/>
      <c r="R319" s="203"/>
      <c r="S319" s="50"/>
      <c r="Y319" s="50"/>
      <c r="Z319" s="50"/>
      <c r="AA319" s="50"/>
      <c r="AB319" s="50"/>
    </row>
    <row r="320" spans="2:28" ht="15.75">
      <c r="B320" s="50"/>
      <c r="C320" s="202"/>
      <c r="D320" s="46"/>
      <c r="E320" s="47"/>
      <c r="F320" s="321" t="s">
        <v>227</v>
      </c>
      <c r="G320" s="47"/>
      <c r="H320" s="47"/>
      <c r="I320" s="47"/>
      <c r="J320" s="47"/>
      <c r="K320" s="47"/>
      <c r="L320" s="47"/>
      <c r="M320" s="47"/>
      <c r="N320" s="47"/>
      <c r="O320" s="47"/>
      <c r="P320" s="47"/>
      <c r="Q320" s="48"/>
      <c r="R320" s="203"/>
      <c r="S320" s="50"/>
      <c r="Y320" s="50"/>
      <c r="Z320" s="50"/>
      <c r="AA320" s="50"/>
      <c r="AB320" s="50"/>
    </row>
    <row r="321" spans="2:28" ht="15" customHeight="1">
      <c r="B321" s="185"/>
      <c r="C321" s="318"/>
      <c r="D321" s="46"/>
      <c r="E321" s="47"/>
      <c r="F321" s="322" t="s">
        <v>243</v>
      </c>
      <c r="G321" s="295"/>
      <c r="H321" s="47"/>
      <c r="I321" s="47"/>
      <c r="J321" s="47"/>
      <c r="K321" s="47"/>
      <c r="L321" s="47"/>
      <c r="M321" s="47"/>
      <c r="N321" s="47"/>
      <c r="O321" s="47"/>
      <c r="P321" s="47"/>
      <c r="Q321" s="48"/>
      <c r="R321" s="319"/>
      <c r="S321" s="185"/>
      <c r="Y321" s="50"/>
      <c r="Z321" s="50"/>
      <c r="AA321" s="50"/>
      <c r="AB321" s="50"/>
    </row>
    <row r="322" spans="2:28" ht="12.75">
      <c r="B322" s="185"/>
      <c r="C322" s="318"/>
      <c r="D322" s="46"/>
      <c r="E322" s="47"/>
      <c r="F322" s="322" t="s">
        <v>244</v>
      </c>
      <c r="G322" s="47"/>
      <c r="H322" s="47"/>
      <c r="I322" s="47"/>
      <c r="J322" s="47"/>
      <c r="K322" s="47"/>
      <c r="L322" s="47"/>
      <c r="M322" s="47"/>
      <c r="N322" s="47"/>
      <c r="O322" s="47"/>
      <c r="P322" s="47"/>
      <c r="Q322" s="48"/>
      <c r="R322" s="319"/>
      <c r="S322" s="185"/>
      <c r="Y322" s="50"/>
      <c r="Z322" s="50"/>
      <c r="AA322" s="50"/>
      <c r="AB322" s="50"/>
    </row>
    <row r="323" spans="2:28" ht="12.75">
      <c r="B323" s="185"/>
      <c r="C323" s="318"/>
      <c r="D323" s="46"/>
      <c r="E323" s="47"/>
      <c r="F323" s="328" t="s">
        <v>230</v>
      </c>
      <c r="G323" s="47"/>
      <c r="H323" s="47"/>
      <c r="I323" s="47"/>
      <c r="J323" s="47"/>
      <c r="K323" s="47"/>
      <c r="L323" s="47"/>
      <c r="M323" s="47"/>
      <c r="N323" s="47"/>
      <c r="O323" s="47"/>
      <c r="P323" s="47"/>
      <c r="Q323" s="48"/>
      <c r="R323" s="319"/>
      <c r="S323" s="185"/>
      <c r="Y323" s="50"/>
      <c r="Z323" s="50"/>
      <c r="AA323" s="50"/>
      <c r="AB323" s="50"/>
    </row>
    <row r="324" spans="2:28" ht="17.25" customHeight="1">
      <c r="B324" s="185"/>
      <c r="C324" s="318"/>
      <c r="D324" s="46"/>
      <c r="E324" s="47"/>
      <c r="F324" s="320" t="s">
        <v>9</v>
      </c>
      <c r="G324" s="47"/>
      <c r="H324" s="47"/>
      <c r="I324" s="47"/>
      <c r="J324" s="47"/>
      <c r="K324" s="47"/>
      <c r="L324" s="47"/>
      <c r="M324" s="47"/>
      <c r="N324" s="47"/>
      <c r="O324" s="47"/>
      <c r="P324" s="47"/>
      <c r="Q324" s="48"/>
      <c r="R324" s="319"/>
      <c r="S324" s="185"/>
      <c r="Y324" s="50"/>
      <c r="Z324" s="50"/>
      <c r="AA324" s="50"/>
      <c r="AB324" s="50"/>
    </row>
    <row r="325" spans="2:28" ht="15" customHeight="1">
      <c r="B325" s="185"/>
      <c r="C325" s="318"/>
      <c r="D325" s="46"/>
      <c r="E325" s="47"/>
      <c r="F325" s="328" t="s">
        <v>10</v>
      </c>
      <c r="G325" s="47"/>
      <c r="H325" s="47"/>
      <c r="I325" s="47"/>
      <c r="J325" s="47"/>
      <c r="K325" s="47"/>
      <c r="L325" s="47"/>
      <c r="M325" s="47"/>
      <c r="N325" s="47"/>
      <c r="O325" s="47"/>
      <c r="P325" s="47"/>
      <c r="Q325" s="48"/>
      <c r="R325" s="319"/>
      <c r="S325" s="185"/>
      <c r="Y325" s="50"/>
      <c r="Z325" s="50"/>
      <c r="AA325" s="50"/>
      <c r="AB325" s="50"/>
    </row>
    <row r="326" spans="2:28" ht="12.75">
      <c r="B326" s="185"/>
      <c r="C326" s="318"/>
      <c r="D326" s="46"/>
      <c r="E326" s="47"/>
      <c r="F326" s="328" t="s">
        <v>11</v>
      </c>
      <c r="G326" s="47"/>
      <c r="H326" s="47"/>
      <c r="I326" s="47"/>
      <c r="J326" s="47"/>
      <c r="K326" s="47"/>
      <c r="L326" s="47"/>
      <c r="M326" s="47"/>
      <c r="N326" s="47"/>
      <c r="O326" s="47"/>
      <c r="P326" s="47"/>
      <c r="Q326" s="48"/>
      <c r="R326" s="319"/>
      <c r="S326" s="185"/>
      <c r="Y326" s="50"/>
      <c r="Z326" s="50"/>
      <c r="AA326" s="50"/>
      <c r="AB326" s="50"/>
    </row>
    <row r="327" spans="2:28" ht="15" customHeight="1">
      <c r="B327" s="185"/>
      <c r="C327" s="318"/>
      <c r="D327" s="46"/>
      <c r="E327" s="47"/>
      <c r="F327" s="338" t="s">
        <v>247</v>
      </c>
      <c r="G327" s="338"/>
      <c r="H327" s="47"/>
      <c r="I327" s="47"/>
      <c r="J327" s="47"/>
      <c r="K327" s="47"/>
      <c r="L327" s="47"/>
      <c r="M327" s="47"/>
      <c r="N327" s="47"/>
      <c r="O327" s="47"/>
      <c r="P327" s="47"/>
      <c r="Q327" s="48"/>
      <c r="R327" s="319"/>
      <c r="S327" s="185"/>
      <c r="Y327" s="50"/>
      <c r="Z327" s="50"/>
      <c r="AA327" s="50"/>
      <c r="AB327" s="50"/>
    </row>
    <row r="328" spans="2:28" ht="21.75" customHeight="1">
      <c r="B328" s="185"/>
      <c r="C328" s="318"/>
      <c r="D328" s="46"/>
      <c r="E328" s="47"/>
      <c r="F328" s="339" t="s">
        <v>231</v>
      </c>
      <c r="G328" s="322"/>
      <c r="H328" s="47"/>
      <c r="I328" s="47"/>
      <c r="J328" s="47"/>
      <c r="K328" s="47"/>
      <c r="L328" s="47"/>
      <c r="M328" s="47"/>
      <c r="N328" s="47"/>
      <c r="O328" s="47"/>
      <c r="P328" s="47"/>
      <c r="Q328" s="48"/>
      <c r="R328" s="319"/>
      <c r="S328" s="185"/>
      <c r="Y328" s="50"/>
      <c r="Z328" s="50"/>
      <c r="AA328" s="50"/>
      <c r="AB328" s="50"/>
    </row>
    <row r="329" spans="2:28" ht="18" customHeight="1">
      <c r="B329" s="185"/>
      <c r="C329" s="318"/>
      <c r="D329" s="46"/>
      <c r="E329" s="47"/>
      <c r="F329" s="320"/>
      <c r="G329" s="322" t="s">
        <v>232</v>
      </c>
      <c r="H329" s="47"/>
      <c r="Q329" s="48"/>
      <c r="R329" s="319"/>
      <c r="S329" s="185"/>
      <c r="Y329" s="50"/>
      <c r="Z329" s="50"/>
      <c r="AA329" s="50"/>
      <c r="AB329" s="50"/>
    </row>
    <row r="330" spans="2:28" ht="24.75" customHeight="1">
      <c r="B330" s="185"/>
      <c r="C330" s="318"/>
      <c r="D330" s="33"/>
      <c r="E330" s="659"/>
      <c r="F330" s="659"/>
      <c r="G330" s="659"/>
      <c r="H330" s="659"/>
      <c r="I330" s="659"/>
      <c r="J330" s="659"/>
      <c r="K330" s="659"/>
      <c r="L330" s="659"/>
      <c r="M330" s="659"/>
      <c r="N330" s="659"/>
      <c r="O330" s="659"/>
      <c r="P330" s="659"/>
      <c r="Q330" s="660"/>
      <c r="R330" s="319"/>
      <c r="S330" s="185"/>
      <c r="Y330" s="50"/>
      <c r="Z330" s="50"/>
      <c r="AA330" s="50"/>
      <c r="AB330" s="50"/>
    </row>
    <row r="331" spans="2:28" ht="22.5" customHeight="1">
      <c r="B331" s="185"/>
      <c r="C331" s="318"/>
      <c r="D331" s="33"/>
      <c r="E331" s="34"/>
      <c r="F331" s="38"/>
      <c r="G331" s="322" t="s">
        <v>233</v>
      </c>
      <c r="H331" s="34"/>
      <c r="I331" s="34"/>
      <c r="J331" s="34"/>
      <c r="K331" s="34"/>
      <c r="L331" s="34"/>
      <c r="M331" s="34"/>
      <c r="N331" s="34"/>
      <c r="O331" s="34"/>
      <c r="P331" s="34"/>
      <c r="Q331" s="35"/>
      <c r="R331" s="319"/>
      <c r="S331" s="185"/>
      <c r="Y331" s="50"/>
      <c r="Z331" s="50"/>
      <c r="AA331" s="50"/>
      <c r="AB331" s="50"/>
    </row>
    <row r="332" spans="2:28" ht="10.5" customHeight="1">
      <c r="B332" s="185"/>
      <c r="C332" s="318"/>
      <c r="D332" s="33"/>
      <c r="E332" s="659"/>
      <c r="F332" s="659"/>
      <c r="G332" s="659"/>
      <c r="H332" s="659"/>
      <c r="I332" s="659"/>
      <c r="J332" s="659"/>
      <c r="K332" s="659"/>
      <c r="L332" s="659"/>
      <c r="M332" s="659"/>
      <c r="N332" s="659"/>
      <c r="O332" s="659"/>
      <c r="P332" s="659"/>
      <c r="Q332" s="660"/>
      <c r="R332" s="319"/>
      <c r="S332" s="185"/>
      <c r="Y332" s="50"/>
      <c r="Z332" s="50"/>
      <c r="AA332" s="50"/>
      <c r="AB332" s="50"/>
    </row>
    <row r="333" spans="2:28" ht="10.5" customHeight="1">
      <c r="B333" s="185"/>
      <c r="C333" s="318"/>
      <c r="D333" s="33"/>
      <c r="E333" s="1"/>
      <c r="F333" s="1"/>
      <c r="G333" s="1"/>
      <c r="H333" s="1"/>
      <c r="I333" s="1"/>
      <c r="J333" s="1"/>
      <c r="K333" s="1"/>
      <c r="L333" s="1"/>
      <c r="M333" s="1"/>
      <c r="N333" s="1"/>
      <c r="O333" s="1"/>
      <c r="P333" s="1"/>
      <c r="Q333" s="347"/>
      <c r="R333" s="319"/>
      <c r="S333" s="185"/>
      <c r="Y333" s="50"/>
      <c r="Z333" s="50"/>
      <c r="AA333" s="50"/>
      <c r="AB333" s="50"/>
    </row>
    <row r="334" spans="2:28" ht="12.75">
      <c r="B334" s="20"/>
      <c r="C334" s="199"/>
      <c r="D334" s="285"/>
      <c r="E334" s="286"/>
      <c r="F334" s="287"/>
      <c r="G334" s="287"/>
      <c r="H334" s="286"/>
      <c r="I334" s="286"/>
      <c r="J334" s="286"/>
      <c r="K334" s="286"/>
      <c r="L334" s="286"/>
      <c r="M334" s="286"/>
      <c r="N334" s="286"/>
      <c r="O334" s="286"/>
      <c r="P334" s="286"/>
      <c r="Q334" s="288"/>
      <c r="R334" s="200"/>
      <c r="S334" s="20"/>
      <c r="Y334" s="50"/>
      <c r="Z334" s="50"/>
      <c r="AA334" s="50"/>
      <c r="AB334" s="50"/>
    </row>
    <row r="335" spans="2:28" ht="12.75">
      <c r="B335" s="50"/>
      <c r="C335" s="204"/>
      <c r="D335" s="205"/>
      <c r="E335" s="205"/>
      <c r="F335" s="205"/>
      <c r="G335" s="205"/>
      <c r="H335" s="205"/>
      <c r="I335" s="205"/>
      <c r="J335" s="205"/>
      <c r="K335" s="205"/>
      <c r="L335" s="205"/>
      <c r="M335" s="205"/>
      <c r="N335" s="205"/>
      <c r="O335" s="205"/>
      <c r="P335" s="205"/>
      <c r="Q335" s="205"/>
      <c r="R335" s="206"/>
      <c r="S335" s="50"/>
      <c r="Y335" s="50"/>
      <c r="Z335" s="50"/>
      <c r="AA335" s="50"/>
      <c r="AB335" s="50"/>
    </row>
    <row r="336" spans="2:28" ht="12.75">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c r="AA336" s="50"/>
      <c r="AB336" s="50"/>
    </row>
    <row r="337" spans="2:28" ht="12.75">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c r="AA337" s="50"/>
      <c r="AB337" s="50"/>
    </row>
    <row r="338" spans="2:28" ht="12.75">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c r="AA338" s="50"/>
      <c r="AB338" s="50"/>
    </row>
    <row r="339" spans="2:28" ht="12.75">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c r="AA339" s="50"/>
      <c r="AB339" s="50"/>
    </row>
    <row r="340" spans="2:28" ht="12.75">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c r="AA340" s="50"/>
      <c r="AB340" s="50"/>
    </row>
    <row r="341" spans="2:28" ht="12.75">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c r="AA341" s="50"/>
      <c r="AB341" s="50"/>
    </row>
    <row r="342" spans="2:28" ht="12.75">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c r="AB342" s="50"/>
    </row>
    <row r="343" spans="2:28" ht="12.75">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c r="AB343" s="50"/>
    </row>
    <row r="344" spans="2:28" ht="12.75">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c r="AA344" s="50"/>
      <c r="AB344" s="50"/>
    </row>
    <row r="345" spans="2:28" ht="12.75">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c r="AA345" s="50"/>
      <c r="AB345" s="50"/>
    </row>
    <row r="346" spans="2:28" ht="12.75">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c r="AA346" s="50"/>
      <c r="AB346" s="50"/>
    </row>
    <row r="347" spans="2:28" ht="12.75">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c r="AA347" s="50"/>
      <c r="AB347" s="50"/>
    </row>
    <row r="348" spans="2:28" ht="12.75">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c r="AA348" s="50"/>
      <c r="AB348" s="50"/>
    </row>
    <row r="349" spans="2:28" ht="12.75">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c r="AA349" s="50"/>
      <c r="AB349" s="50"/>
    </row>
    <row r="350" spans="2:28" ht="12.75">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c r="AA350" s="50"/>
      <c r="AB350" s="50"/>
    </row>
    <row r="351" spans="2:28" ht="12.75">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c r="AA351" s="50"/>
      <c r="AB351" s="50"/>
    </row>
    <row r="352" spans="2:28" ht="12.75">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c r="AA352" s="50"/>
      <c r="AB352" s="50"/>
    </row>
    <row r="353" spans="2:28" ht="12.75">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c r="AA353" s="50"/>
      <c r="AB353" s="50"/>
    </row>
    <row r="354" spans="2:28" ht="12.75">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c r="AA354" s="50"/>
      <c r="AB354" s="50"/>
    </row>
    <row r="355" spans="2:28" ht="12.75">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c r="AA355" s="50"/>
      <c r="AB355" s="50"/>
    </row>
    <row r="356" spans="2:28" ht="12.75">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c r="AA356" s="50"/>
      <c r="AB356" s="50"/>
    </row>
    <row r="357" spans="2:28" ht="12.75">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c r="AA357" s="50"/>
      <c r="AB357" s="50"/>
    </row>
    <row r="358" spans="2:28" ht="12.75">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c r="AA358" s="50"/>
      <c r="AB358" s="50"/>
    </row>
    <row r="359" spans="2:28" ht="12.75">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c r="AA359" s="50"/>
      <c r="AB359" s="50"/>
    </row>
    <row r="360" spans="2:28" ht="12.75">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c r="AA360" s="50"/>
      <c r="AB360" s="50"/>
    </row>
    <row r="361" spans="2:28" ht="12.75">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c r="AA361" s="50"/>
      <c r="AB361" s="50"/>
    </row>
    <row r="362" spans="2:28" ht="12.75">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c r="AA362" s="50"/>
      <c r="AB362" s="50"/>
    </row>
    <row r="363" spans="2:28" ht="12.75">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c r="AA363" s="50"/>
      <c r="AB363" s="50"/>
    </row>
    <row r="364" spans="2:28" ht="12.75">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c r="AA364" s="50"/>
      <c r="AB364" s="50"/>
    </row>
    <row r="365" spans="2:28" ht="12.75">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c r="AA365" s="50"/>
      <c r="AB365" s="50"/>
    </row>
    <row r="366" spans="2:28" ht="12.75">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c r="AA366" s="50"/>
      <c r="AB366" s="50"/>
    </row>
    <row r="367" spans="2:28" ht="12.75">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c r="AA367" s="50"/>
      <c r="AB367" s="50"/>
    </row>
    <row r="368" spans="2:28" ht="12.75">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c r="AA368" s="50"/>
      <c r="AB368" s="50"/>
    </row>
    <row r="369" spans="2:28" ht="12.75">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c r="AA369" s="50"/>
      <c r="AB369" s="50"/>
    </row>
    <row r="370" spans="2:28" ht="12.75">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c r="AA370" s="50"/>
      <c r="AB370" s="50"/>
    </row>
    <row r="371" spans="2:28" ht="12.75">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c r="AA371" s="50"/>
      <c r="AB371" s="50"/>
    </row>
    <row r="372" spans="2:28" ht="12.75">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c r="AA372" s="50"/>
      <c r="AB372" s="50"/>
    </row>
    <row r="373" spans="2:28" ht="12.75">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c r="AA373" s="50"/>
      <c r="AB373" s="50"/>
    </row>
    <row r="374" spans="2:28" ht="12.75">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c r="AA374" s="50"/>
      <c r="AB374" s="50"/>
    </row>
    <row r="375" spans="2:28" ht="12.75">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c r="AA375" s="50"/>
      <c r="AB375" s="50"/>
    </row>
    <row r="376" spans="2:28" ht="12.75">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c r="AA376" s="50"/>
      <c r="AB376" s="50"/>
    </row>
    <row r="377" spans="2:28" ht="12.75">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c r="AA377" s="50"/>
      <c r="AB377" s="50"/>
    </row>
    <row r="378" spans="2:28" ht="12.75">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c r="AA378" s="50"/>
      <c r="AB378" s="50"/>
    </row>
    <row r="379" spans="2:28" ht="12.75">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c r="AA379" s="50"/>
      <c r="AB379" s="50"/>
    </row>
    <row r="380" spans="2:28" ht="12.75">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c r="AA380" s="50"/>
      <c r="AB380" s="50"/>
    </row>
    <row r="381" spans="2:28" ht="12.75">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c r="AA381" s="50"/>
      <c r="AB381" s="50"/>
    </row>
    <row r="382" spans="2:28" ht="12.75">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c r="AA382" s="50"/>
      <c r="AB382" s="50"/>
    </row>
    <row r="383" spans="2:28" ht="12.75">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c r="AA383" s="50"/>
      <c r="AB383" s="50"/>
    </row>
    <row r="384" spans="2:28" ht="12.75">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c r="AA384" s="50"/>
      <c r="AB384" s="50"/>
    </row>
    <row r="385" spans="2:28" ht="12.75">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c r="AA385" s="50"/>
      <c r="AB385" s="50"/>
    </row>
    <row r="386" spans="2:28" ht="12.75">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c r="AA386" s="50"/>
      <c r="AB386" s="50"/>
    </row>
    <row r="387" spans="2:28" ht="12.75">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c r="AA387" s="50"/>
      <c r="AB387" s="50"/>
    </row>
    <row r="388" spans="2:28" ht="12.75">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c r="AA388" s="50"/>
      <c r="AB388" s="50"/>
    </row>
    <row r="389" spans="2:28" ht="12.75">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c r="AA389" s="50"/>
      <c r="AB389" s="50"/>
    </row>
    <row r="390" spans="2:28" ht="12.75">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c r="AA390" s="50"/>
      <c r="AB390" s="50"/>
    </row>
    <row r="391" spans="2:28" ht="12.75">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c r="AA391" s="50"/>
      <c r="AB391" s="50"/>
    </row>
    <row r="392" spans="2:28" ht="12.75">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c r="AA392" s="50"/>
      <c r="AB392" s="50"/>
    </row>
    <row r="393" spans="2:28" ht="12.75">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c r="AA393" s="50"/>
      <c r="AB393" s="50"/>
    </row>
    <row r="394" spans="2:28" ht="12.75">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c r="AA394" s="50"/>
      <c r="AB394" s="50"/>
    </row>
    <row r="395" spans="2:28" ht="12.75">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c r="AA395" s="50"/>
      <c r="AB395" s="50"/>
    </row>
  </sheetData>
  <sheetProtection password="D9A6" sheet="1" objects="1" scenarios="1"/>
  <mergeCells count="133">
    <mergeCell ref="F141:G141"/>
    <mergeCell ref="F142:G142"/>
    <mergeCell ref="F143:G143"/>
    <mergeCell ref="F149:G149"/>
    <mergeCell ref="E311:J311"/>
    <mergeCell ref="J152:K152"/>
    <mergeCell ref="F151:G151"/>
    <mergeCell ref="F147:G147"/>
    <mergeCell ref="F150:G150"/>
    <mergeCell ref="F110:H110"/>
    <mergeCell ref="E330:Q330"/>
    <mergeCell ref="E332:Q332"/>
    <mergeCell ref="D187:J187"/>
    <mergeCell ref="E188:J188"/>
    <mergeCell ref="D223:J223"/>
    <mergeCell ref="E224:J224"/>
    <mergeCell ref="D266:J266"/>
    <mergeCell ref="E267:J267"/>
    <mergeCell ref="D310:J310"/>
    <mergeCell ref="I111:J111"/>
    <mergeCell ref="F131:J131"/>
    <mergeCell ref="F126:H126"/>
    <mergeCell ref="I126:J126"/>
    <mergeCell ref="F127:H127"/>
    <mergeCell ref="F124:H124"/>
    <mergeCell ref="I124:J124"/>
    <mergeCell ref="I127:J127"/>
    <mergeCell ref="I114:J114"/>
    <mergeCell ref="F140:G140"/>
    <mergeCell ref="F139:G139"/>
    <mergeCell ref="F146:H146"/>
    <mergeCell ref="F81:H81"/>
    <mergeCell ref="F83:J83"/>
    <mergeCell ref="F86:H86"/>
    <mergeCell ref="I86:J86"/>
    <mergeCell ref="F84:H84"/>
    <mergeCell ref="F137:G137"/>
    <mergeCell ref="F138:G138"/>
    <mergeCell ref="I81:J81"/>
    <mergeCell ref="F82:H82"/>
    <mergeCell ref="I82:J82"/>
    <mergeCell ref="F57:G57"/>
    <mergeCell ref="F80:H80"/>
    <mergeCell ref="F79:J79"/>
    <mergeCell ref="I80:J80"/>
    <mergeCell ref="F75:J75"/>
    <mergeCell ref="F77:J77"/>
    <mergeCell ref="F49:G49"/>
    <mergeCell ref="F50:G50"/>
    <mergeCell ref="F56:G56"/>
    <mergeCell ref="F46:H46"/>
    <mergeCell ref="F47:G47"/>
    <mergeCell ref="F48:G48"/>
    <mergeCell ref="F54:I54"/>
    <mergeCell ref="F52:J52"/>
    <mergeCell ref="F55:G55"/>
    <mergeCell ref="F33:G33"/>
    <mergeCell ref="F34:G34"/>
    <mergeCell ref="I33:J33"/>
    <mergeCell ref="J38:K38"/>
    <mergeCell ref="F16:J16"/>
    <mergeCell ref="I32:J32"/>
    <mergeCell ref="F31:I31"/>
    <mergeCell ref="F21:G21"/>
    <mergeCell ref="F23:G23"/>
    <mergeCell ref="F24:G24"/>
    <mergeCell ref="F25:G25"/>
    <mergeCell ref="F26:G26"/>
    <mergeCell ref="F32:G32"/>
    <mergeCell ref="F104:H104"/>
    <mergeCell ref="F105:H105"/>
    <mergeCell ref="I105:J105"/>
    <mergeCell ref="F20:I20"/>
    <mergeCell ref="F22:G22"/>
    <mergeCell ref="F37:G37"/>
    <mergeCell ref="F44:H44"/>
    <mergeCell ref="F43:I43"/>
    <mergeCell ref="I34:J34"/>
    <mergeCell ref="F36:I36"/>
    <mergeCell ref="F101:J101"/>
    <mergeCell ref="F103:J103"/>
    <mergeCell ref="F98:H98"/>
    <mergeCell ref="F99:H99"/>
    <mergeCell ref="F134:G134"/>
    <mergeCell ref="F133:H133"/>
    <mergeCell ref="J144:K144"/>
    <mergeCell ref="F94:H94"/>
    <mergeCell ref="F118:H118"/>
    <mergeCell ref="I118:J118"/>
    <mergeCell ref="F122:J122"/>
    <mergeCell ref="I123:J123"/>
    <mergeCell ref="F123:H123"/>
    <mergeCell ref="F111:H111"/>
    <mergeCell ref="F136:G136"/>
    <mergeCell ref="I116:J116"/>
    <mergeCell ref="F115:H115"/>
    <mergeCell ref="I85:J85"/>
    <mergeCell ref="F88:J88"/>
    <mergeCell ref="F89:H89"/>
    <mergeCell ref="I89:J89"/>
    <mergeCell ref="F85:H85"/>
    <mergeCell ref="I90:J90"/>
    <mergeCell ref="I104:J104"/>
    <mergeCell ref="T3:X3"/>
    <mergeCell ref="I106:J106"/>
    <mergeCell ref="F107:H107"/>
    <mergeCell ref="I107:J107"/>
    <mergeCell ref="F106:H106"/>
    <mergeCell ref="F93:J93"/>
    <mergeCell ref="F91:H91"/>
    <mergeCell ref="I84:J84"/>
    <mergeCell ref="F96:H96"/>
    <mergeCell ref="F97:H97"/>
    <mergeCell ref="F3:Q3"/>
    <mergeCell ref="F125:H125"/>
    <mergeCell ref="I125:J125"/>
    <mergeCell ref="I108:J108"/>
    <mergeCell ref="F120:H120"/>
    <mergeCell ref="I120:J120"/>
    <mergeCell ref="F116:H116"/>
    <mergeCell ref="I115:J115"/>
    <mergeCell ref="F90:H90"/>
    <mergeCell ref="F114:H114"/>
    <mergeCell ref="I91:J91"/>
    <mergeCell ref="F113:H113"/>
    <mergeCell ref="I113:J113"/>
    <mergeCell ref="F112:H112"/>
    <mergeCell ref="I112:J112"/>
    <mergeCell ref="F109:H109"/>
    <mergeCell ref="I109:J109"/>
    <mergeCell ref="I110:J110"/>
    <mergeCell ref="F108:H108"/>
    <mergeCell ref="F95:H95"/>
  </mergeCells>
  <conditionalFormatting sqref="I44">
    <cfRule type="cellIs" priority="1" dxfId="0" operator="equal" stopIfTrue="1">
      <formula>"SI"</formula>
    </cfRule>
  </conditionalFormatting>
  <conditionalFormatting sqref="I38:I41">
    <cfRule type="cellIs" priority="2" dxfId="1" operator="greaterThan" stopIfTrue="1">
      <formula>0</formula>
    </cfRule>
  </conditionalFormatting>
  <conditionalFormatting sqref="L38:L41">
    <cfRule type="cellIs" priority="3" dxfId="2" operator="equal" stopIfTrue="1">
      <formula>$U$37</formula>
    </cfRule>
  </conditionalFormatting>
  <conditionalFormatting sqref="I22:I26 I56:I57">
    <cfRule type="cellIs" priority="4" dxfId="3" operator="equal" stopIfTrue="1">
      <formula>"NO"</formula>
    </cfRule>
    <cfRule type="cellIs" priority="5" dxfId="4" operator="equal" stopIfTrue="1">
      <formula>"SI"</formula>
    </cfRule>
  </conditionalFormatting>
  <conditionalFormatting sqref="K85 K90 K95:K99 K115 K118 K120 K127">
    <cfRule type="cellIs" priority="6" dxfId="5" operator="equal" stopIfTrue="1">
      <formula>$T$85</formula>
    </cfRule>
  </conditionalFormatting>
  <dataValidations count="26">
    <dataValidation allowBlank="1" showInputMessage="1" showErrorMessage="1" promptTitle="Concepto - denominación complem." prompt="Plus de ..., A cta. convenio, etc." sqref="F134:G134 F21:G21"/>
    <dataValidation allowBlank="1" showInputMessage="1" showErrorMessage="1" promptTitle="Importe mensual - cálculo hoja" prompt="A efectos de calcular paga, revísalo y si no es correcto pon el que consideres adecuado en la celda de la derecha." sqref="H134"/>
    <dataValidation allowBlank="1" showInputMessage="1" showErrorMessage="1" promptTitle="CORREGIR IMPORTE ANTERIOR" prompt="Si el importe anterior no es correcto, pon aquí el válido.&#10;" sqref="J134 L43 J147"/>
    <dataValidation allowBlank="1" showInputMessage="1" showErrorMessage="1" promptTitle="Importe final VALIDADO " prompt="Este es el importe que se toma como válido" sqref="L134 M43 L147"/>
    <dataValidation allowBlank="1" showInputMessage="1" showErrorMessage="1" promptTitle="Concepto (OPCIONAL)" prompt="Tipo de percepción" sqref="F47:G47"/>
    <dataValidation allowBlank="1" showInputMessage="1" showErrorMessage="1" promptTitle="Importe - Valor salarial" prompt="A percibir en el período" sqref="H47"/>
    <dataValidation allowBlank="1" showInputMessage="1" showErrorMessage="1" promptTitle="Importe calculado por la hoja" prompt="Revísalo y si no es correcto pon el que consideres en la celda de la derecha." sqref="J43"/>
    <dataValidation type="list" allowBlank="1" showInputMessage="1" showErrorMessage="1" sqref="H37">
      <formula1>numpaga</formula1>
    </dataValidation>
    <dataValidation allowBlank="1" showInputMessage="1" showErrorMessage="1" promptTitle="Indica el número de pagas" prompt="Elige de la lista" sqref="F37:G37"/>
    <dataValidation type="date" allowBlank="1" showInputMessage="1" showErrorMessage="1" errorTitle="PONLO EN FORMATO FECHA" error="00/00/0000&#10;Por ejemplo: 01/01/2025" sqref="J38">
      <formula1>12785</formula1>
      <formula2>54789</formula2>
    </dataValidation>
    <dataValidation type="list" allowBlank="1" showInputMessage="1" showErrorMessage="1" sqref="L38:L41">
      <formula1>forma</formula1>
    </dataValidation>
    <dataValidation allowBlank="1" showInputMessage="1" showErrorMessage="1" promptTitle="Importe del complemento" prompt="A percibir en el período" sqref="H21"/>
    <dataValidation allowBlank="1" showInputMessage="1" showErrorMessage="1" promptTitle="¿Se incluye en las PAGAS EXTRA?" prompt="Elige de lista o pon: SI o NO" sqref="I21"/>
    <dataValidation allowBlank="1" showInputMessage="1" showErrorMessage="1" promptTitle="Horas extra voluntarias" prompt="No son por Fuerza Mayor" sqref="F33:G33"/>
    <dataValidation allowBlank="1" showInputMessage="1" showErrorMessage="1" promptTitle="Horas extra por Fuerza Mayor" prompt="Cotización a la Seg. Social menor" sqref="F34:G34"/>
    <dataValidation allowBlank="1" showInputMessage="1" showErrorMessage="1" promptTitle="Pon número de horas realizadas " prompt="Durante el período" sqref="H32"/>
    <dataValidation allowBlank="1" showInputMessage="1" showErrorMessage="1" promptTitle="Pon el precio por cada hora " prompt="La hoja calculará importes" sqref="I32:J32"/>
    <dataValidation allowBlank="1" showInputMessage="1" showErrorMessage="1" promptTitle="Importe de las horas realizadas" prompt="A percibir en el período" sqref="L32"/>
    <dataValidation allowBlank="1" showInputMessage="1" showErrorMessage="1" promptTitle="Importe que va a hoja de SALARIO" prompt="Revísalo y haz tus corecciones (izq)" sqref="P120 P118 P99 P29 P34 P41 P44 P50 P57 P62 P67 P73"/>
    <dataValidation allowBlank="1" showInputMessage="1" showErrorMessage="1" promptTitle="¿Incluir en la base del IRPF?" prompt="Elige si o no de la lista" sqref="I55 I60 I65 I70"/>
    <dataValidation allowBlank="1" showInputMessage="1" showErrorMessage="1" promptTitle="Importe TOTAL de la sección" prompt="Revísalo y haz tus corecciones (izq)" sqref="P77 P101 P52"/>
    <dataValidation allowBlank="1" showInputMessage="1" showErrorMessage="1" promptTitle="SI QUIERES INCLUIR LA PAGA EXTRA" prompt="en la hoja de salarios, usa esta sección" sqref="F43:I43"/>
    <dataValidation allowBlank="1" showInputMessage="1" showErrorMessage="1" promptTitle="SI ELIGES &quot;SI&quot; SE INCLUIRÁ" prompt="Es muy recomendable que antes de hacerlo revises el cálculo en la sección &quot;cálculos pagas extra&quot; (link arriba)" sqref="F44:H44"/>
    <dataValidation allowBlank="1" showInputMessage="1" showErrorMessage="1" promptTitle="Importe a percibir" prompt="En el período" sqref="H55 H70 H65 H60"/>
    <dataValidation allowBlank="1" showInputMessage="1" showErrorMessage="1" promptTitle="Concepto (Obligatorio)" prompt="Tipo de percepción" sqref="F55:G55 F70:G70 F65:G65 F60:G60"/>
    <dataValidation type="list" allowBlank="1" showInputMessage="1" showErrorMessage="1" errorTitle="ERROR" error="Por favor, elige una de las opciones de la lista" sqref="I22:I29 I71:I73 I66:I67 I61:I62 I56:I57 I44">
      <formula1>SISI</formula1>
    </dataValidation>
  </dataValidations>
  <printOptions horizontalCentered="1"/>
  <pageMargins left="0.7874015748031497" right="0.7874015748031497" top="0.984251968503937" bottom="0.984251968503937" header="0" footer="0"/>
  <pageSetup fitToHeight="1" fitToWidth="1" orientation="portrait" paperSize="9" scale="75" r:id="rId4"/>
  <drawing r:id="rId3"/>
  <legacyDrawing r:id="rId2"/>
</worksheet>
</file>

<file path=xl/worksheets/sheet2.xml><?xml version="1.0" encoding="utf-8"?>
<worksheet xmlns="http://schemas.openxmlformats.org/spreadsheetml/2006/main" xmlns:r="http://schemas.openxmlformats.org/officeDocument/2006/relationships">
  <sheetPr>
    <tabColor indexed="53"/>
    <pageSetUpPr fitToPage="1"/>
  </sheetPr>
  <dimension ref="A1:AE52"/>
  <sheetViews>
    <sheetView showGridLines="0" showRowColHeaders="0" showZeros="0" showOutlineSymbols="0" workbookViewId="0" topLeftCell="A1">
      <pane xSplit="68" ySplit="148" topLeftCell="BQ149" activePane="bottomRight" state="frozen"/>
      <selection pane="topLeft" activeCell="A1" sqref="A1"/>
      <selection pane="topRight" activeCell="BQ1" sqref="BQ1"/>
      <selection pane="bottomLeft" activeCell="A149" sqref="A149"/>
      <selection pane="bottomRight" activeCell="N21" sqref="N21:P22"/>
    </sheetView>
  </sheetViews>
  <sheetFormatPr defaultColWidth="11.421875" defaultRowHeight="12.75"/>
  <cols>
    <col min="1" max="1" width="12.421875" style="0" customWidth="1"/>
    <col min="2" max="3" width="2.7109375" style="0" customWidth="1"/>
    <col min="4" max="6" width="9.7109375" style="0" customWidth="1"/>
    <col min="7" max="8" width="2.7109375" style="0" customWidth="1"/>
    <col min="9" max="11" width="9.7109375" style="0" customWidth="1"/>
    <col min="12" max="13" width="2.7109375" style="0" customWidth="1"/>
    <col min="14" max="16" width="9.7109375" style="0" customWidth="1"/>
    <col min="17" max="18" width="2.7109375" style="0" customWidth="1"/>
    <col min="19" max="21" width="10.7109375" style="0" customWidth="1"/>
  </cols>
  <sheetData>
    <row r="1" spans="1:31" ht="12.75">
      <c r="A1" s="472"/>
      <c r="B1" s="473"/>
      <c r="C1" s="473"/>
      <c r="D1" s="473"/>
      <c r="E1" s="473"/>
      <c r="F1" s="473"/>
      <c r="G1" s="473"/>
      <c r="H1" s="473"/>
      <c r="I1" s="473"/>
      <c r="J1" s="473"/>
      <c r="K1" s="473"/>
      <c r="L1" s="473"/>
      <c r="M1" s="473"/>
      <c r="N1" s="473"/>
      <c r="O1" s="473"/>
      <c r="P1" s="473"/>
      <c r="Q1" s="473"/>
      <c r="R1" s="473"/>
      <c r="S1" s="473"/>
      <c r="T1" s="473"/>
      <c r="U1" s="473"/>
      <c r="V1" s="39"/>
      <c r="W1" s="39"/>
      <c r="X1" s="39"/>
      <c r="Y1" s="39"/>
      <c r="Z1" s="39"/>
      <c r="AA1" s="39"/>
      <c r="AB1" s="39"/>
      <c r="AC1" s="39"/>
      <c r="AD1" s="39"/>
      <c r="AE1" s="40"/>
    </row>
    <row r="2" spans="1:31" ht="12.75">
      <c r="A2" s="474"/>
      <c r="B2" s="475"/>
      <c r="C2" s="475"/>
      <c r="D2" s="475"/>
      <c r="E2" s="475"/>
      <c r="F2" s="475"/>
      <c r="G2" s="475"/>
      <c r="H2" s="475"/>
      <c r="I2" s="475"/>
      <c r="J2" s="475"/>
      <c r="K2" s="475"/>
      <c r="L2" s="475"/>
      <c r="M2" s="475"/>
      <c r="N2" s="475"/>
      <c r="O2" s="475"/>
      <c r="P2" s="475"/>
      <c r="Q2" s="475"/>
      <c r="R2" s="475"/>
      <c r="S2" s="475"/>
      <c r="T2" s="475"/>
      <c r="U2" s="475"/>
      <c r="V2" s="58"/>
      <c r="W2" s="58"/>
      <c r="X2" s="58"/>
      <c r="Y2" s="58"/>
      <c r="Z2" s="58"/>
      <c r="AA2" s="58"/>
      <c r="AB2" s="58"/>
      <c r="AC2" s="58"/>
      <c r="AD2" s="58"/>
      <c r="AE2" s="222"/>
    </row>
    <row r="3" spans="1:31" ht="12.75">
      <c r="A3" s="474"/>
      <c r="B3" s="475"/>
      <c r="C3" s="475"/>
      <c r="D3" s="475"/>
      <c r="E3" s="475"/>
      <c r="F3" s="475"/>
      <c r="G3" s="475"/>
      <c r="H3" s="475"/>
      <c r="I3" s="475"/>
      <c r="J3" s="475"/>
      <c r="K3" s="475"/>
      <c r="L3" s="475"/>
      <c r="M3" s="475"/>
      <c r="N3" s="475"/>
      <c r="O3" s="475"/>
      <c r="P3" s="475"/>
      <c r="Q3" s="475"/>
      <c r="R3" s="475"/>
      <c r="S3" s="475"/>
      <c r="T3" s="475"/>
      <c r="U3" s="475"/>
      <c r="V3" s="58"/>
      <c r="W3" s="58"/>
      <c r="X3" s="58"/>
      <c r="Y3" s="58"/>
      <c r="Z3" s="58"/>
      <c r="AA3" s="58"/>
      <c r="AB3" s="58"/>
      <c r="AC3" s="58"/>
      <c r="AD3" s="58"/>
      <c r="AE3" s="222"/>
    </row>
    <row r="4" spans="1:31" ht="12.75">
      <c r="A4" s="474"/>
      <c r="B4" s="475"/>
      <c r="C4" s="475"/>
      <c r="D4" s="475"/>
      <c r="E4" s="475"/>
      <c r="F4" s="475"/>
      <c r="G4" s="475"/>
      <c r="H4" s="475"/>
      <c r="I4" s="475"/>
      <c r="J4" s="475"/>
      <c r="K4" s="475"/>
      <c r="L4" s="475"/>
      <c r="M4" s="475"/>
      <c r="N4" s="475"/>
      <c r="O4" s="475"/>
      <c r="P4" s="475"/>
      <c r="Q4" s="475"/>
      <c r="R4" s="475"/>
      <c r="S4" s="475"/>
      <c r="T4" s="475"/>
      <c r="U4" s="475"/>
      <c r="V4" s="58"/>
      <c r="W4" s="58"/>
      <c r="X4" s="58"/>
      <c r="Y4" s="58"/>
      <c r="Z4" s="58"/>
      <c r="AA4" s="58"/>
      <c r="AB4" s="58"/>
      <c r="AC4" s="58"/>
      <c r="AD4" s="58"/>
      <c r="AE4" s="222"/>
    </row>
    <row r="5" spans="1:31" ht="12.75">
      <c r="A5" s="474"/>
      <c r="B5" s="475"/>
      <c r="C5" s="475"/>
      <c r="D5" s="475"/>
      <c r="E5" s="475"/>
      <c r="F5" s="475"/>
      <c r="G5" s="475"/>
      <c r="H5" s="475"/>
      <c r="I5" s="475"/>
      <c r="J5" s="475"/>
      <c r="K5" s="475"/>
      <c r="L5" s="475"/>
      <c r="M5" s="475"/>
      <c r="N5" s="475"/>
      <c r="O5" s="475"/>
      <c r="P5" s="475"/>
      <c r="Q5" s="475"/>
      <c r="R5" s="475"/>
      <c r="S5" s="475"/>
      <c r="T5" s="475"/>
      <c r="U5" s="475"/>
      <c r="V5" s="58"/>
      <c r="W5" s="58"/>
      <c r="X5" s="58"/>
      <c r="Y5" s="58"/>
      <c r="Z5" s="58"/>
      <c r="AA5" s="58"/>
      <c r="AB5" s="58"/>
      <c r="AC5" s="58"/>
      <c r="AD5" s="58"/>
      <c r="AE5" s="222"/>
    </row>
    <row r="6" spans="1:31" ht="12.75">
      <c r="A6" s="476"/>
      <c r="B6" s="477"/>
      <c r="C6" s="478"/>
      <c r="D6" s="478"/>
      <c r="E6" s="478"/>
      <c r="F6" s="478"/>
      <c r="G6" s="478"/>
      <c r="H6" s="478"/>
      <c r="I6" s="478"/>
      <c r="J6" s="478"/>
      <c r="K6" s="478"/>
      <c r="L6" s="478"/>
      <c r="M6" s="478"/>
      <c r="N6" s="478"/>
      <c r="O6" s="478"/>
      <c r="P6" s="478"/>
      <c r="Q6" s="478"/>
      <c r="R6" s="479"/>
      <c r="S6" s="480"/>
      <c r="T6" s="480"/>
      <c r="U6" s="480"/>
      <c r="V6" s="58"/>
      <c r="W6" s="58"/>
      <c r="X6" s="58"/>
      <c r="Y6" s="58"/>
      <c r="Z6" s="58"/>
      <c r="AA6" s="58"/>
      <c r="AB6" s="58"/>
      <c r="AC6" s="58"/>
      <c r="AD6" s="58"/>
      <c r="AE6" s="222"/>
    </row>
    <row r="7" spans="1:31" ht="10.5" customHeight="1">
      <c r="A7" s="476"/>
      <c r="B7" s="481"/>
      <c r="C7" s="480"/>
      <c r="D7" s="480"/>
      <c r="E7" s="480"/>
      <c r="F7" s="480"/>
      <c r="G7" s="480"/>
      <c r="H7" s="480"/>
      <c r="I7" s="480"/>
      <c r="J7" s="480"/>
      <c r="K7" s="480"/>
      <c r="L7" s="480"/>
      <c r="M7" s="480"/>
      <c r="N7" s="480"/>
      <c r="O7" s="480"/>
      <c r="P7" s="480"/>
      <c r="Q7" s="480"/>
      <c r="R7" s="482"/>
      <c r="S7" s="480"/>
      <c r="T7" s="480"/>
      <c r="U7" s="480"/>
      <c r="V7" s="58"/>
      <c r="W7" s="58"/>
      <c r="X7" s="58"/>
      <c r="Y7" s="58"/>
      <c r="Z7" s="58"/>
      <c r="AA7" s="58"/>
      <c r="AB7" s="58"/>
      <c r="AC7" s="58"/>
      <c r="AD7" s="58"/>
      <c r="AE7" s="222"/>
    </row>
    <row r="8" spans="1:31" ht="21.75" customHeight="1">
      <c r="A8" s="476"/>
      <c r="B8" s="481"/>
      <c r="C8" s="679" t="s">
        <v>319</v>
      </c>
      <c r="D8" s="680"/>
      <c r="E8" s="680"/>
      <c r="F8" s="680"/>
      <c r="G8" s="680"/>
      <c r="H8" s="680"/>
      <c r="I8" s="680"/>
      <c r="J8" s="680"/>
      <c r="K8" s="680"/>
      <c r="L8" s="680"/>
      <c r="M8" s="680"/>
      <c r="N8" s="680"/>
      <c r="O8" s="680"/>
      <c r="P8" s="680"/>
      <c r="Q8" s="681"/>
      <c r="R8" s="482"/>
      <c r="S8" s="480"/>
      <c r="T8" s="480"/>
      <c r="U8" s="480"/>
      <c r="V8" s="58"/>
      <c r="W8" s="58"/>
      <c r="X8" s="58"/>
      <c r="Y8" s="58"/>
      <c r="Z8" s="58"/>
      <c r="AA8" s="58"/>
      <c r="AB8" s="58"/>
      <c r="AC8" s="58"/>
      <c r="AD8" s="58"/>
      <c r="AE8" s="222"/>
    </row>
    <row r="9" spans="1:31" ht="15.75" thickBot="1">
      <c r="A9" s="476"/>
      <c r="B9" s="481"/>
      <c r="C9" s="682" t="s">
        <v>313</v>
      </c>
      <c r="D9" s="683"/>
      <c r="E9" s="683"/>
      <c r="F9" s="683"/>
      <c r="G9" s="683"/>
      <c r="H9" s="683"/>
      <c r="I9" s="683"/>
      <c r="J9" s="683"/>
      <c r="K9" s="683"/>
      <c r="L9" s="683"/>
      <c r="M9" s="683"/>
      <c r="N9" s="683"/>
      <c r="O9" s="683"/>
      <c r="P9" s="683"/>
      <c r="Q9" s="684"/>
      <c r="R9" s="482"/>
      <c r="S9" s="480"/>
      <c r="T9" s="480"/>
      <c r="U9" s="480"/>
      <c r="V9" s="58"/>
      <c r="W9" s="58"/>
      <c r="X9" s="58"/>
      <c r="Y9" s="58"/>
      <c r="Z9" s="58"/>
      <c r="AA9" s="58"/>
      <c r="AB9" s="58"/>
      <c r="AC9" s="58"/>
      <c r="AD9" s="58"/>
      <c r="AE9" s="222"/>
    </row>
    <row r="10" spans="1:31" ht="12.75">
      <c r="A10" s="474"/>
      <c r="B10" s="483"/>
      <c r="C10" s="484"/>
      <c r="D10" s="484"/>
      <c r="E10" s="484"/>
      <c r="F10" s="484"/>
      <c r="G10" s="484"/>
      <c r="H10" s="484"/>
      <c r="I10" s="484"/>
      <c r="J10" s="484"/>
      <c r="K10" s="484"/>
      <c r="L10" s="484"/>
      <c r="M10" s="484"/>
      <c r="N10" s="484"/>
      <c r="O10" s="484"/>
      <c r="P10" s="484"/>
      <c r="Q10" s="484"/>
      <c r="R10" s="485"/>
      <c r="S10" s="475"/>
      <c r="T10" s="475"/>
      <c r="U10" s="475"/>
      <c r="V10" s="231"/>
      <c r="W10" s="231"/>
      <c r="X10" s="231"/>
      <c r="Y10" s="231"/>
      <c r="Z10" s="231"/>
      <c r="AA10" s="231"/>
      <c r="AB10" s="231"/>
      <c r="AC10" s="231"/>
      <c r="AD10" s="231"/>
      <c r="AE10" s="232"/>
    </row>
    <row r="11" spans="1:31" ht="12.75">
      <c r="A11" s="474"/>
      <c r="B11" s="483"/>
      <c r="C11" s="484"/>
      <c r="D11" s="484"/>
      <c r="E11" s="484"/>
      <c r="F11" s="484"/>
      <c r="G11" s="484"/>
      <c r="H11" s="484"/>
      <c r="I11" s="484"/>
      <c r="J11" s="484"/>
      <c r="K11" s="484"/>
      <c r="L11" s="484"/>
      <c r="M11" s="484"/>
      <c r="N11" s="484"/>
      <c r="O11" s="484"/>
      <c r="P11" s="484"/>
      <c r="Q11" s="484"/>
      <c r="R11" s="485"/>
      <c r="S11" s="475"/>
      <c r="T11" s="475"/>
      <c r="U11" s="475"/>
      <c r="V11" s="231"/>
      <c r="W11" s="231"/>
      <c r="X11" s="231"/>
      <c r="Y11" s="231"/>
      <c r="Z11" s="231"/>
      <c r="AA11" s="231"/>
      <c r="AB11" s="231"/>
      <c r="AC11" s="231"/>
      <c r="AD11" s="231"/>
      <c r="AE11" s="232"/>
    </row>
    <row r="12" spans="1:31" ht="12.75">
      <c r="A12" s="474"/>
      <c r="B12" s="483"/>
      <c r="C12" s="486"/>
      <c r="D12" s="487"/>
      <c r="E12" s="487"/>
      <c r="F12" s="487"/>
      <c r="G12" s="487"/>
      <c r="H12" s="487"/>
      <c r="I12" s="487"/>
      <c r="J12" s="487"/>
      <c r="K12" s="487"/>
      <c r="L12" s="487"/>
      <c r="M12" s="487"/>
      <c r="N12" s="487"/>
      <c r="O12" s="487"/>
      <c r="P12" s="487"/>
      <c r="Q12" s="488"/>
      <c r="R12" s="485"/>
      <c r="S12" s="475"/>
      <c r="T12" s="475"/>
      <c r="U12" s="475"/>
      <c r="V12" s="231"/>
      <c r="W12" s="231"/>
      <c r="X12" s="231"/>
      <c r="Y12" s="231"/>
      <c r="Z12" s="231"/>
      <c r="AA12" s="231"/>
      <c r="AB12" s="231"/>
      <c r="AC12" s="231"/>
      <c r="AD12" s="231"/>
      <c r="AE12" s="232"/>
    </row>
    <row r="13" spans="1:31" ht="12.75">
      <c r="A13" s="489"/>
      <c r="B13" s="490"/>
      <c r="C13" s="491"/>
      <c r="D13" s="666"/>
      <c r="E13" s="666"/>
      <c r="F13" s="666"/>
      <c r="G13" s="666"/>
      <c r="H13" s="666"/>
      <c r="I13" s="666"/>
      <c r="J13" s="666"/>
      <c r="K13" s="666"/>
      <c r="L13" s="666"/>
      <c r="M13" s="666"/>
      <c r="N13" s="666"/>
      <c r="O13" s="666"/>
      <c r="P13" s="666"/>
      <c r="Q13" s="492"/>
      <c r="R13" s="493"/>
      <c r="S13" s="494"/>
      <c r="T13" s="494"/>
      <c r="U13" s="494"/>
      <c r="V13" s="58"/>
      <c r="W13" s="58"/>
      <c r="X13" s="58"/>
      <c r="Y13" s="58"/>
      <c r="Z13" s="58"/>
      <c r="AA13" s="58"/>
      <c r="AB13" s="58"/>
      <c r="AC13" s="58"/>
      <c r="AD13" s="58"/>
      <c r="AE13" s="222"/>
    </row>
    <row r="14" spans="1:31" ht="12.75">
      <c r="A14" s="489"/>
      <c r="B14" s="490"/>
      <c r="C14" s="495"/>
      <c r="D14" s="685"/>
      <c r="E14" s="685"/>
      <c r="F14" s="685"/>
      <c r="G14" s="685"/>
      <c r="H14" s="685"/>
      <c r="I14" s="685"/>
      <c r="J14" s="685"/>
      <c r="K14" s="685"/>
      <c r="L14" s="685"/>
      <c r="M14" s="685"/>
      <c r="N14" s="685"/>
      <c r="O14" s="685"/>
      <c r="P14" s="685"/>
      <c r="Q14" s="496"/>
      <c r="R14" s="493"/>
      <c r="S14" s="494"/>
      <c r="T14" s="494"/>
      <c r="U14" s="494"/>
      <c r="V14" s="58"/>
      <c r="W14" s="58"/>
      <c r="X14" s="58"/>
      <c r="Y14" s="58"/>
      <c r="Z14" s="58"/>
      <c r="AA14" s="58"/>
      <c r="AB14" s="58"/>
      <c r="AC14" s="58"/>
      <c r="AD14" s="58"/>
      <c r="AE14" s="222"/>
    </row>
    <row r="15" spans="1:31" ht="12.75">
      <c r="A15" s="489"/>
      <c r="B15" s="490"/>
      <c r="C15" s="495"/>
      <c r="D15" s="666"/>
      <c r="E15" s="666"/>
      <c r="F15" s="666"/>
      <c r="G15" s="666"/>
      <c r="H15" s="666"/>
      <c r="I15" s="666"/>
      <c r="J15" s="666"/>
      <c r="K15" s="666"/>
      <c r="L15" s="666"/>
      <c r="M15" s="666"/>
      <c r="N15" s="666"/>
      <c r="O15" s="666"/>
      <c r="P15" s="666"/>
      <c r="Q15" s="496"/>
      <c r="R15" s="493"/>
      <c r="S15" s="494"/>
      <c r="T15" s="494"/>
      <c r="U15" s="494"/>
      <c r="V15" s="58"/>
      <c r="W15" s="58"/>
      <c r="X15" s="58"/>
      <c r="Y15" s="58"/>
      <c r="Z15" s="58"/>
      <c r="AA15" s="58"/>
      <c r="AB15" s="58"/>
      <c r="AC15" s="58"/>
      <c r="AD15" s="58"/>
      <c r="AE15" s="222"/>
    </row>
    <row r="16" spans="1:31" ht="12.75">
      <c r="A16" s="474"/>
      <c r="B16" s="483"/>
      <c r="C16" s="497"/>
      <c r="D16" s="498"/>
      <c r="E16" s="498"/>
      <c r="F16" s="498"/>
      <c r="G16" s="498"/>
      <c r="H16" s="498"/>
      <c r="I16" s="498"/>
      <c r="J16" s="498"/>
      <c r="K16" s="498"/>
      <c r="L16" s="498"/>
      <c r="M16" s="498"/>
      <c r="N16" s="498"/>
      <c r="O16" s="498"/>
      <c r="P16" s="498"/>
      <c r="Q16" s="499"/>
      <c r="R16" s="500"/>
      <c r="S16" s="475"/>
      <c r="T16" s="475"/>
      <c r="U16" s="475"/>
      <c r="V16" s="231"/>
      <c r="W16" s="231"/>
      <c r="X16" s="231"/>
      <c r="Y16" s="231"/>
      <c r="Z16" s="231"/>
      <c r="AA16" s="231"/>
      <c r="AB16" s="231"/>
      <c r="AC16" s="231"/>
      <c r="AD16" s="231"/>
      <c r="AE16" s="232"/>
    </row>
    <row r="17" spans="1:31" ht="12.75">
      <c r="A17" s="474"/>
      <c r="B17" s="483"/>
      <c r="C17" s="501"/>
      <c r="D17" s="501"/>
      <c r="E17" s="501"/>
      <c r="F17" s="501"/>
      <c r="G17" s="501"/>
      <c r="H17" s="501"/>
      <c r="I17" s="501"/>
      <c r="J17" s="501"/>
      <c r="K17" s="501"/>
      <c r="L17" s="501"/>
      <c r="M17" s="501"/>
      <c r="N17" s="501"/>
      <c r="O17" s="501"/>
      <c r="P17" s="501"/>
      <c r="Q17" s="502"/>
      <c r="R17" s="500"/>
      <c r="S17" s="475"/>
      <c r="T17" s="475"/>
      <c r="U17" s="475"/>
      <c r="V17" s="231"/>
      <c r="W17" s="231"/>
      <c r="X17" s="231"/>
      <c r="Y17" s="231"/>
      <c r="Z17" s="231"/>
      <c r="AA17" s="231"/>
      <c r="AB17" s="231"/>
      <c r="AC17" s="231"/>
      <c r="AD17" s="231"/>
      <c r="AE17" s="232"/>
    </row>
    <row r="18" spans="1:31" ht="12.75">
      <c r="A18" s="474"/>
      <c r="B18" s="483"/>
      <c r="C18" s="503"/>
      <c r="D18" s="503"/>
      <c r="E18" s="503"/>
      <c r="F18" s="503"/>
      <c r="G18" s="503"/>
      <c r="H18" s="503"/>
      <c r="I18" s="503"/>
      <c r="J18" s="503"/>
      <c r="K18" s="503"/>
      <c r="L18" s="503"/>
      <c r="M18" s="503"/>
      <c r="N18" s="503"/>
      <c r="O18" s="503"/>
      <c r="P18" s="503"/>
      <c r="Q18" s="504"/>
      <c r="R18" s="500"/>
      <c r="S18" s="475"/>
      <c r="T18" s="475"/>
      <c r="U18" s="475"/>
      <c r="V18" s="231"/>
      <c r="W18" s="231"/>
      <c r="X18" s="231"/>
      <c r="Y18" s="231"/>
      <c r="Z18" s="231"/>
      <c r="AA18" s="231"/>
      <c r="AB18" s="231"/>
      <c r="AC18" s="231"/>
      <c r="AD18" s="231"/>
      <c r="AE18" s="232"/>
    </row>
    <row r="19" spans="1:31" ht="12.75">
      <c r="A19" s="474"/>
      <c r="B19" s="483"/>
      <c r="C19" s="505"/>
      <c r="D19" s="506"/>
      <c r="E19" s="506"/>
      <c r="F19" s="506"/>
      <c r="G19" s="506"/>
      <c r="H19" s="506"/>
      <c r="I19" s="506"/>
      <c r="J19" s="506"/>
      <c r="K19" s="506"/>
      <c r="L19" s="506"/>
      <c r="M19" s="506"/>
      <c r="N19" s="506"/>
      <c r="O19" s="506"/>
      <c r="P19" s="506"/>
      <c r="Q19" s="506"/>
      <c r="R19" s="500"/>
      <c r="S19" s="475"/>
      <c r="T19" s="475"/>
      <c r="U19" s="475"/>
      <c r="V19" s="231"/>
      <c r="W19" s="231"/>
      <c r="X19" s="231"/>
      <c r="Y19" s="231"/>
      <c r="Z19" s="231"/>
      <c r="AA19" s="231"/>
      <c r="AB19" s="231"/>
      <c r="AC19" s="231"/>
      <c r="AD19" s="231"/>
      <c r="AE19" s="232"/>
    </row>
    <row r="20" spans="1:31" ht="12.75">
      <c r="A20" s="474"/>
      <c r="B20" s="483"/>
      <c r="C20" s="507"/>
      <c r="D20" s="484"/>
      <c r="E20" s="484"/>
      <c r="F20" s="484"/>
      <c r="G20" s="484"/>
      <c r="H20" s="484"/>
      <c r="I20" s="484"/>
      <c r="J20" s="484"/>
      <c r="K20" s="484"/>
      <c r="L20" s="484"/>
      <c r="M20" s="484"/>
      <c r="N20" s="484"/>
      <c r="O20" s="484"/>
      <c r="P20" s="484"/>
      <c r="Q20" s="484"/>
      <c r="R20" s="508"/>
      <c r="S20" s="475"/>
      <c r="T20" s="475"/>
      <c r="U20" s="475"/>
      <c r="V20" s="231"/>
      <c r="W20" s="231"/>
      <c r="X20" s="231"/>
      <c r="Y20" s="231"/>
      <c r="Z20" s="231"/>
      <c r="AA20" s="231"/>
      <c r="AB20" s="231"/>
      <c r="AC20" s="231"/>
      <c r="AD20" s="231"/>
      <c r="AE20" s="232"/>
    </row>
    <row r="21" spans="1:31" ht="9.75" customHeight="1">
      <c r="A21" s="474"/>
      <c r="B21" s="483"/>
      <c r="C21" s="497"/>
      <c r="D21" s="667" t="s">
        <v>314</v>
      </c>
      <c r="E21" s="668"/>
      <c r="F21" s="668"/>
      <c r="G21" s="669"/>
      <c r="H21" s="484"/>
      <c r="I21" s="484"/>
      <c r="J21" s="484"/>
      <c r="K21" s="484"/>
      <c r="L21" s="484"/>
      <c r="M21" s="484"/>
      <c r="N21" s="673" t="s">
        <v>315</v>
      </c>
      <c r="O21" s="674"/>
      <c r="P21" s="675"/>
      <c r="Q21" s="484"/>
      <c r="R21" s="508"/>
      <c r="S21" s="475"/>
      <c r="T21" s="475"/>
      <c r="U21" s="475"/>
      <c r="V21" s="58"/>
      <c r="W21" s="58"/>
      <c r="X21" s="58"/>
      <c r="Y21" s="58"/>
      <c r="Z21" s="58"/>
      <c r="AA21" s="58"/>
      <c r="AB21" s="58"/>
      <c r="AC21" s="58"/>
      <c r="AD21" s="58"/>
      <c r="AE21" s="222"/>
    </row>
    <row r="22" spans="1:31" ht="9.75" customHeight="1">
      <c r="A22" s="474"/>
      <c r="B22" s="483"/>
      <c r="C22" s="484"/>
      <c r="D22" s="670"/>
      <c r="E22" s="671"/>
      <c r="F22" s="671"/>
      <c r="G22" s="672"/>
      <c r="H22" s="487"/>
      <c r="I22" s="487"/>
      <c r="J22" s="487"/>
      <c r="K22" s="487"/>
      <c r="L22" s="487"/>
      <c r="M22" s="487"/>
      <c r="N22" s="676"/>
      <c r="O22" s="677"/>
      <c r="P22" s="678"/>
      <c r="Q22" s="484"/>
      <c r="R22" s="508"/>
      <c r="S22" s="475"/>
      <c r="T22" s="475"/>
      <c r="U22" s="475"/>
      <c r="V22" s="58"/>
      <c r="W22" s="58"/>
      <c r="X22" s="58"/>
      <c r="Y22" s="58"/>
      <c r="Z22" s="58"/>
      <c r="AA22" s="58"/>
      <c r="AB22" s="58"/>
      <c r="AC22" s="58"/>
      <c r="AD22" s="58"/>
      <c r="AE22" s="222"/>
    </row>
    <row r="23" spans="1:31" ht="12.75">
      <c r="A23" s="474"/>
      <c r="B23" s="483"/>
      <c r="C23" s="509"/>
      <c r="D23" s="509"/>
      <c r="E23" s="509"/>
      <c r="F23" s="509"/>
      <c r="G23" s="509"/>
      <c r="H23" s="509"/>
      <c r="I23" s="509"/>
      <c r="J23" s="509"/>
      <c r="K23" s="509"/>
      <c r="L23" s="509"/>
      <c r="M23" s="509"/>
      <c r="N23" s="509"/>
      <c r="O23" s="509"/>
      <c r="P23" s="509"/>
      <c r="Q23" s="509"/>
      <c r="R23" s="508"/>
      <c r="S23" s="475"/>
      <c r="T23" s="475"/>
      <c r="U23" s="475"/>
      <c r="V23" s="58"/>
      <c r="W23" s="58"/>
      <c r="X23" s="58"/>
      <c r="Y23" s="58"/>
      <c r="Z23" s="58"/>
      <c r="AA23" s="58"/>
      <c r="AB23" s="58"/>
      <c r="AC23" s="58"/>
      <c r="AD23" s="58"/>
      <c r="AE23" s="222"/>
    </row>
    <row r="24" spans="1:31" ht="12.75">
      <c r="A24" s="474"/>
      <c r="B24" s="510"/>
      <c r="C24" s="511"/>
      <c r="D24" s="511"/>
      <c r="E24" s="511"/>
      <c r="F24" s="511"/>
      <c r="G24" s="511"/>
      <c r="H24" s="511"/>
      <c r="I24" s="511"/>
      <c r="J24" s="511"/>
      <c r="K24" s="511"/>
      <c r="L24" s="511"/>
      <c r="M24" s="511"/>
      <c r="N24" s="511"/>
      <c r="O24" s="511"/>
      <c r="P24" s="511"/>
      <c r="Q24" s="511"/>
      <c r="R24" s="512"/>
      <c r="S24" s="475"/>
      <c r="T24" s="475"/>
      <c r="U24" s="475"/>
      <c r="V24" s="58"/>
      <c r="W24" s="58"/>
      <c r="X24" s="58"/>
      <c r="Y24" s="58"/>
      <c r="Z24" s="58"/>
      <c r="AA24" s="58"/>
      <c r="AB24" s="58"/>
      <c r="AC24" s="58"/>
      <c r="AD24" s="58"/>
      <c r="AE24" s="222"/>
    </row>
    <row r="25" spans="1:31" ht="12.75">
      <c r="A25" s="476"/>
      <c r="B25" s="480"/>
      <c r="C25" s="480"/>
      <c r="D25" s="480"/>
      <c r="E25" s="480"/>
      <c r="F25" s="480"/>
      <c r="G25" s="475"/>
      <c r="H25" s="480"/>
      <c r="I25" s="480"/>
      <c r="J25" s="480"/>
      <c r="K25" s="480"/>
      <c r="L25" s="480"/>
      <c r="M25" s="480"/>
      <c r="N25" s="480"/>
      <c r="O25" s="480"/>
      <c r="P25" s="480"/>
      <c r="Q25" s="480"/>
      <c r="R25" s="480"/>
      <c r="S25" s="480"/>
      <c r="T25" s="480"/>
      <c r="U25" s="480"/>
      <c r="V25" s="58"/>
      <c r="W25" s="58"/>
      <c r="X25" s="58"/>
      <c r="Y25" s="58"/>
      <c r="Z25" s="58"/>
      <c r="AA25" s="58"/>
      <c r="AB25" s="58"/>
      <c r="AC25" s="58"/>
      <c r="AD25" s="58"/>
      <c r="AE25" s="222"/>
    </row>
    <row r="26" spans="1:31" ht="12.75">
      <c r="A26" s="476"/>
      <c r="B26" s="480"/>
      <c r="C26" s="480"/>
      <c r="D26" s="480"/>
      <c r="E26" s="480"/>
      <c r="F26" s="480"/>
      <c r="G26" s="475"/>
      <c r="H26" s="480"/>
      <c r="I26" s="480"/>
      <c r="J26" s="480"/>
      <c r="K26" s="480"/>
      <c r="L26" s="480"/>
      <c r="M26" s="480"/>
      <c r="N26" s="480"/>
      <c r="O26" s="480"/>
      <c r="P26" s="480"/>
      <c r="Q26" s="480"/>
      <c r="R26" s="480"/>
      <c r="S26" s="480"/>
      <c r="T26" s="480"/>
      <c r="U26" s="480"/>
      <c r="V26" s="58"/>
      <c r="W26" s="58"/>
      <c r="X26" s="58"/>
      <c r="Y26" s="58"/>
      <c r="Z26" s="58"/>
      <c r="AA26" s="58"/>
      <c r="AB26" s="58"/>
      <c r="AC26" s="58"/>
      <c r="AD26" s="58"/>
      <c r="AE26" s="222"/>
    </row>
    <row r="27" spans="1:31" ht="12.75">
      <c r="A27" s="219"/>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222"/>
    </row>
    <row r="28" spans="1:31" ht="12.75">
      <c r="A28" s="219"/>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222"/>
    </row>
    <row r="29" spans="1:31" ht="12.75">
      <c r="A29" s="219"/>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222"/>
    </row>
    <row r="30" spans="1:31" ht="12.75">
      <c r="A30" s="219"/>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222"/>
    </row>
    <row r="31" spans="1:31" ht="12.75">
      <c r="A31" s="219"/>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222"/>
    </row>
    <row r="32" spans="1:31" ht="12.75">
      <c r="A32" s="219"/>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222"/>
    </row>
    <row r="33" spans="1:31" ht="12.75">
      <c r="A33" s="219"/>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222"/>
    </row>
    <row r="34" spans="1:31" ht="12.75">
      <c r="A34" s="219"/>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222"/>
    </row>
    <row r="35" spans="1:31" ht="12.75">
      <c r="A35" s="219"/>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222"/>
    </row>
    <row r="36" spans="1:31" ht="12.75">
      <c r="A36" s="219"/>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222"/>
    </row>
    <row r="37" spans="1:31" ht="12.75">
      <c r="A37" s="219"/>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222"/>
    </row>
    <row r="38" spans="1:31" ht="12.75">
      <c r="A38" s="219"/>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222"/>
    </row>
    <row r="39" spans="1:31" ht="12.75">
      <c r="A39" s="219"/>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222"/>
    </row>
    <row r="40" spans="1:31" ht="12.75">
      <c r="A40" s="219"/>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222"/>
    </row>
    <row r="41" spans="1:31" ht="12.75">
      <c r="A41" s="219"/>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222"/>
    </row>
    <row r="42" spans="1:31" ht="12.75">
      <c r="A42" s="219"/>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222"/>
    </row>
    <row r="43" spans="1:31" ht="12.75">
      <c r="A43" s="219"/>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222"/>
    </row>
    <row r="44" spans="1:31" ht="12.75">
      <c r="A44" s="219"/>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222"/>
    </row>
    <row r="45" spans="1:31" ht="12.75">
      <c r="A45" s="219"/>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222"/>
    </row>
    <row r="46" spans="1:31" ht="12.75">
      <c r="A46" s="219"/>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222"/>
    </row>
    <row r="47" spans="1:31" ht="12.75">
      <c r="A47" s="219"/>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222"/>
    </row>
    <row r="48" spans="1:31" ht="12.75">
      <c r="A48" s="219"/>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222"/>
    </row>
    <row r="49" spans="1:31" ht="12.75">
      <c r="A49" s="219"/>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222"/>
    </row>
    <row r="50" spans="1:31" ht="12.75">
      <c r="A50" s="219"/>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222"/>
    </row>
    <row r="51" spans="1:31" ht="12.75">
      <c r="A51" s="219"/>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222"/>
    </row>
    <row r="52" spans="1:31" ht="12.75">
      <c r="A52" s="233"/>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2"/>
    </row>
  </sheetData>
  <sheetProtection/>
  <mergeCells count="7">
    <mergeCell ref="D15:P15"/>
    <mergeCell ref="D21:G22"/>
    <mergeCell ref="N21:P22"/>
    <mergeCell ref="C8:Q8"/>
    <mergeCell ref="C9:Q9"/>
    <mergeCell ref="D13:P13"/>
    <mergeCell ref="D14:P14"/>
  </mergeCells>
  <hyperlinks>
    <hyperlink ref="N21:P22" location="'1'!A1" tooltip="Ir a la primera hoja" display="comenzar"/>
  </hyperlinks>
  <printOptions horizontalCentered="1" verticalCentered="1"/>
  <pageMargins left="0.7874015748031497" right="0.7874015748031497" top="0.984251968503937" bottom="0.984251968503937" header="0" footer="0"/>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21"/>
    <pageSetUpPr fitToPage="1"/>
  </sheetPr>
  <dimension ref="A1:AF112"/>
  <sheetViews>
    <sheetView showGridLines="0" showRowColHeaders="0" showZeros="0" showOutlineSymbols="0" zoomScale="75" zoomScaleNormal="75" workbookViewId="0" topLeftCell="A1">
      <pane xSplit="51" ySplit="147" topLeftCell="AZ163" activePane="bottomRight" state="frozen"/>
      <selection pane="topLeft" activeCell="A1" sqref="A1"/>
      <selection pane="topRight" activeCell="AZ1" sqref="AZ1"/>
      <selection pane="bottomLeft" activeCell="A135" sqref="A135"/>
      <selection pane="bottomRight" activeCell="F35" sqref="F35"/>
    </sheetView>
  </sheetViews>
  <sheetFormatPr defaultColWidth="11.421875" defaultRowHeight="12.75"/>
  <cols>
    <col min="1" max="1" width="3.00390625" style="0" customWidth="1"/>
    <col min="2" max="2" width="4.421875" style="0" customWidth="1"/>
    <col min="3" max="3" width="5.7109375" style="0" customWidth="1"/>
    <col min="4" max="4" width="30.57421875" style="0" customWidth="1"/>
    <col min="5" max="5" width="12.57421875" style="0" customWidth="1"/>
    <col min="6" max="6" width="10.421875" style="0" customWidth="1"/>
    <col min="7" max="7" width="18.7109375" style="0" customWidth="1"/>
    <col min="8" max="8" width="11.7109375" style="0" customWidth="1"/>
    <col min="9" max="9" width="7.28125" style="0" customWidth="1"/>
    <col min="10" max="10" width="8.140625" style="0" customWidth="1"/>
    <col min="11" max="15" width="11.7109375" style="0" customWidth="1"/>
    <col min="16" max="16" width="5.7109375" style="0" customWidth="1"/>
    <col min="17" max="17" width="4.00390625" style="0" customWidth="1"/>
  </cols>
  <sheetData>
    <row r="1" spans="1:32" ht="9.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row>
    <row r="2" spans="1:32" ht="12.75">
      <c r="A2" s="50"/>
      <c r="B2" s="311"/>
      <c r="C2" s="312"/>
      <c r="D2" s="312"/>
      <c r="E2" s="312"/>
      <c r="F2" s="312"/>
      <c r="G2" s="312"/>
      <c r="H2" s="312"/>
      <c r="I2" s="312"/>
      <c r="J2" s="312"/>
      <c r="K2" s="312"/>
      <c r="L2" s="312"/>
      <c r="M2" s="312"/>
      <c r="N2" s="312"/>
      <c r="O2" s="312"/>
      <c r="P2" s="312"/>
      <c r="Q2" s="313"/>
      <c r="R2" s="50"/>
      <c r="S2" s="50"/>
      <c r="T2" s="50"/>
      <c r="U2" s="50"/>
      <c r="V2" s="50"/>
      <c r="W2" s="50"/>
      <c r="X2" s="50"/>
      <c r="Y2" s="50"/>
      <c r="Z2" s="50"/>
      <c r="AA2" s="50"/>
      <c r="AB2" s="50"/>
      <c r="AC2" s="50"/>
      <c r="AD2" s="50"/>
      <c r="AE2" s="50"/>
      <c r="AF2" s="50"/>
    </row>
    <row r="3" spans="1:32" ht="7.5" customHeight="1" thickBot="1">
      <c r="A3" s="50"/>
      <c r="B3" s="202"/>
      <c r="C3" s="190"/>
      <c r="D3" s="190"/>
      <c r="E3" s="190"/>
      <c r="F3" s="190"/>
      <c r="G3" s="190"/>
      <c r="H3" s="190"/>
      <c r="I3" s="190"/>
      <c r="J3" s="190"/>
      <c r="K3" s="190"/>
      <c r="L3" s="190"/>
      <c r="M3" s="190"/>
      <c r="N3" s="190"/>
      <c r="O3" s="190"/>
      <c r="P3" s="190"/>
      <c r="Q3" s="203"/>
      <c r="R3" s="50"/>
      <c r="S3" s="50"/>
      <c r="T3" s="50"/>
      <c r="U3" s="50"/>
      <c r="V3" s="50"/>
      <c r="W3" s="50"/>
      <c r="X3" s="50"/>
      <c r="Y3" s="50"/>
      <c r="Z3" s="50"/>
      <c r="AA3" s="50"/>
      <c r="AB3" s="50"/>
      <c r="AC3" s="50"/>
      <c r="AD3" s="50"/>
      <c r="AE3" s="50"/>
      <c r="AF3" s="50"/>
    </row>
    <row r="4" spans="1:32" ht="30" customHeight="1" thickBot="1" thickTop="1">
      <c r="A4" s="50"/>
      <c r="B4" s="202"/>
      <c r="C4" s="701" t="s">
        <v>237</v>
      </c>
      <c r="D4" s="702"/>
      <c r="E4" s="706" t="s">
        <v>250</v>
      </c>
      <c r="F4" s="706"/>
      <c r="G4" s="706"/>
      <c r="H4" s="706"/>
      <c r="I4" s="706"/>
      <c r="J4" s="706"/>
      <c r="K4" s="706"/>
      <c r="L4" s="706"/>
      <c r="M4" s="706"/>
      <c r="N4" s="706"/>
      <c r="O4" s="706"/>
      <c r="P4" s="513"/>
      <c r="Q4" s="203"/>
      <c r="R4" s="50"/>
      <c r="S4" s="50"/>
      <c r="T4" s="50"/>
      <c r="U4" s="50"/>
      <c r="V4" s="50"/>
      <c r="W4" s="50"/>
      <c r="X4" s="50"/>
      <c r="Y4" s="50"/>
      <c r="Z4" s="50"/>
      <c r="AA4" s="50"/>
      <c r="AB4" s="50"/>
      <c r="AC4" s="50"/>
      <c r="AD4" s="50"/>
      <c r="AE4" s="50"/>
      <c r="AF4" s="50"/>
    </row>
    <row r="5" spans="1:32" ht="9.75" customHeight="1" thickTop="1">
      <c r="A5" s="50"/>
      <c r="B5" s="202"/>
      <c r="C5" s="190"/>
      <c r="D5" s="190"/>
      <c r="E5" s="190"/>
      <c r="F5" s="190"/>
      <c r="G5" s="190"/>
      <c r="H5" s="190"/>
      <c r="I5" s="190"/>
      <c r="J5" s="190"/>
      <c r="K5" s="190"/>
      <c r="L5" s="190"/>
      <c r="M5" s="190"/>
      <c r="N5" s="190"/>
      <c r="O5" s="190"/>
      <c r="P5" s="190"/>
      <c r="Q5" s="203"/>
      <c r="R5" s="50"/>
      <c r="S5" s="50"/>
      <c r="T5" s="50"/>
      <c r="U5" s="50"/>
      <c r="V5" s="50"/>
      <c r="W5" s="50"/>
      <c r="X5" s="50"/>
      <c r="Y5" s="50"/>
      <c r="Z5" s="50"/>
      <c r="AA5" s="50"/>
      <c r="AB5" s="50"/>
      <c r="AC5" s="50"/>
      <c r="AD5" s="50"/>
      <c r="AE5" s="50"/>
      <c r="AF5" s="50"/>
    </row>
    <row r="6" spans="1:32" ht="9.75" customHeight="1">
      <c r="A6" s="50"/>
      <c r="B6" s="202"/>
      <c r="C6" s="190"/>
      <c r="D6" s="190"/>
      <c r="E6" s="190"/>
      <c r="F6" s="190"/>
      <c r="G6" s="190"/>
      <c r="H6" s="190"/>
      <c r="I6" s="190"/>
      <c r="J6" s="190"/>
      <c r="K6" s="190"/>
      <c r="L6" s="190"/>
      <c r="M6" s="190"/>
      <c r="N6" s="190"/>
      <c r="O6" s="190"/>
      <c r="P6" s="190"/>
      <c r="Q6" s="203"/>
      <c r="R6" s="50"/>
      <c r="S6" s="50"/>
      <c r="T6" s="50"/>
      <c r="U6" s="50"/>
      <c r="V6" s="50"/>
      <c r="W6" s="50"/>
      <c r="X6" s="50"/>
      <c r="Y6" s="50"/>
      <c r="Z6" s="50"/>
      <c r="AA6" s="50"/>
      <c r="AB6" s="50"/>
      <c r="AC6" s="50"/>
      <c r="AD6" s="50"/>
      <c r="AE6" s="50"/>
      <c r="AF6" s="50"/>
    </row>
    <row r="7" spans="1:32" ht="9.75" customHeight="1">
      <c r="A7" s="50"/>
      <c r="B7" s="202"/>
      <c r="C7" s="190"/>
      <c r="D7" s="190"/>
      <c r="E7" s="190"/>
      <c r="F7" s="190"/>
      <c r="G7" s="190"/>
      <c r="H7" s="190"/>
      <c r="I7" s="190"/>
      <c r="J7" s="190"/>
      <c r="K7" s="190"/>
      <c r="L7" s="190"/>
      <c r="M7" s="190"/>
      <c r="N7" s="190"/>
      <c r="O7" s="190"/>
      <c r="P7" s="190"/>
      <c r="Q7" s="203"/>
      <c r="R7" s="50"/>
      <c r="S7" s="50"/>
      <c r="T7" s="50"/>
      <c r="U7" s="50"/>
      <c r="V7" s="50"/>
      <c r="W7" s="50"/>
      <c r="X7" s="50"/>
      <c r="Y7" s="50"/>
      <c r="Z7" s="50"/>
      <c r="AA7" s="50"/>
      <c r="AB7" s="50"/>
      <c r="AC7" s="50"/>
      <c r="AD7" s="50"/>
      <c r="AE7" s="50"/>
      <c r="AF7" s="50"/>
    </row>
    <row r="8" spans="1:32" ht="9.75" customHeight="1">
      <c r="A8" s="50"/>
      <c r="B8" s="202"/>
      <c r="C8" s="190"/>
      <c r="D8" s="190"/>
      <c r="E8" s="190"/>
      <c r="F8" s="190"/>
      <c r="G8" s="190"/>
      <c r="H8" s="190"/>
      <c r="I8" s="190"/>
      <c r="J8" s="190"/>
      <c r="K8" s="190"/>
      <c r="L8" s="190"/>
      <c r="M8" s="190"/>
      <c r="N8" s="190"/>
      <c r="O8" s="190"/>
      <c r="P8" s="190"/>
      <c r="Q8" s="203"/>
      <c r="R8" s="50"/>
      <c r="S8" s="50"/>
      <c r="T8" s="50"/>
      <c r="U8" s="50"/>
      <c r="V8" s="50"/>
      <c r="W8" s="50"/>
      <c r="X8" s="50"/>
      <c r="Y8" s="50"/>
      <c r="Z8" s="50"/>
      <c r="AA8" s="50"/>
      <c r="AB8" s="50"/>
      <c r="AC8" s="50"/>
      <c r="AD8" s="50"/>
      <c r="AE8" s="50"/>
      <c r="AF8" s="50"/>
    </row>
    <row r="9" spans="1:32" ht="9.75" customHeight="1">
      <c r="A9" s="50"/>
      <c r="B9" s="202"/>
      <c r="C9" s="190"/>
      <c r="D9" s="190"/>
      <c r="E9" s="190"/>
      <c r="F9" s="190"/>
      <c r="G9" s="190"/>
      <c r="H9" s="190"/>
      <c r="I9" s="190"/>
      <c r="J9" s="190"/>
      <c r="K9" s="190"/>
      <c r="L9" s="190"/>
      <c r="M9" s="190"/>
      <c r="N9" s="190"/>
      <c r="O9" s="190"/>
      <c r="P9" s="190"/>
      <c r="Q9" s="203"/>
      <c r="R9" s="50"/>
      <c r="S9" s="50"/>
      <c r="T9" s="50"/>
      <c r="U9" s="50"/>
      <c r="V9" s="50"/>
      <c r="W9" s="50"/>
      <c r="X9" s="50"/>
      <c r="Y9" s="50"/>
      <c r="Z9" s="50"/>
      <c r="AA9" s="50"/>
      <c r="AB9" s="50"/>
      <c r="AC9" s="50"/>
      <c r="AD9" s="50"/>
      <c r="AE9" s="50"/>
      <c r="AF9" s="50"/>
    </row>
    <row r="10" spans="1:32" ht="7.5" customHeight="1">
      <c r="A10" s="50"/>
      <c r="B10" s="202"/>
      <c r="C10" s="190"/>
      <c r="D10" s="190"/>
      <c r="E10" s="190"/>
      <c r="F10" s="190"/>
      <c r="G10" s="190"/>
      <c r="H10" s="190"/>
      <c r="I10" s="190"/>
      <c r="J10" s="190"/>
      <c r="K10" s="190"/>
      <c r="L10" s="190"/>
      <c r="M10" s="190"/>
      <c r="N10" s="190"/>
      <c r="O10" s="190"/>
      <c r="P10" s="190"/>
      <c r="Q10" s="203"/>
      <c r="R10" s="50"/>
      <c r="S10" s="50"/>
      <c r="T10" s="50"/>
      <c r="U10" s="50"/>
      <c r="V10" s="50"/>
      <c r="W10" s="50"/>
      <c r="X10" s="50"/>
      <c r="Y10" s="50"/>
      <c r="Z10" s="50"/>
      <c r="AA10" s="50"/>
      <c r="AB10" s="50"/>
      <c r="AC10" s="50"/>
      <c r="AD10" s="50"/>
      <c r="AE10" s="50"/>
      <c r="AF10" s="50"/>
    </row>
    <row r="11" spans="1:32" s="352" customFormat="1" ht="15" thickBot="1">
      <c r="A11" s="351"/>
      <c r="B11" s="363"/>
      <c r="C11" s="703"/>
      <c r="D11" s="704"/>
      <c r="E11" s="704"/>
      <c r="F11" s="704"/>
      <c r="G11" s="704"/>
      <c r="H11" s="704"/>
      <c r="I11" s="704"/>
      <c r="J11" s="704"/>
      <c r="K11" s="704"/>
      <c r="L11" s="704"/>
      <c r="M11" s="704"/>
      <c r="N11" s="704"/>
      <c r="O11" s="704"/>
      <c r="P11" s="705"/>
      <c r="Q11" s="367"/>
      <c r="R11" s="351"/>
      <c r="S11" s="351"/>
      <c r="T11" s="351"/>
      <c r="U11" s="351"/>
      <c r="V11" s="351"/>
      <c r="W11" s="351"/>
      <c r="X11" s="351"/>
      <c r="Y11" s="351"/>
      <c r="Z11" s="351"/>
      <c r="AA11" s="351"/>
      <c r="AB11" s="351"/>
      <c r="AC11" s="351"/>
      <c r="AD11" s="351"/>
      <c r="AE11" s="351"/>
      <c r="AF11" s="351"/>
    </row>
    <row r="12" spans="1:32" s="352" customFormat="1" ht="18">
      <c r="A12" s="351"/>
      <c r="B12" s="363"/>
      <c r="C12" s="364"/>
      <c r="D12" s="696" t="s">
        <v>251</v>
      </c>
      <c r="E12" s="697"/>
      <c r="F12" s="698"/>
      <c r="G12" s="365"/>
      <c r="H12" s="365"/>
      <c r="I12" s="365"/>
      <c r="J12" s="365"/>
      <c r="K12" s="365"/>
      <c r="L12" s="365"/>
      <c r="M12" s="365"/>
      <c r="N12" s="365"/>
      <c r="O12" s="365"/>
      <c r="P12" s="366"/>
      <c r="Q12" s="367"/>
      <c r="R12" s="351"/>
      <c r="S12" s="351"/>
      <c r="T12" s="351"/>
      <c r="U12" s="351"/>
      <c r="V12" s="351"/>
      <c r="W12" s="351"/>
      <c r="X12" s="351"/>
      <c r="Y12" s="351"/>
      <c r="Z12" s="351"/>
      <c r="AA12" s="351"/>
      <c r="AB12" s="351"/>
      <c r="AC12" s="351"/>
      <c r="AD12" s="351"/>
      <c r="AE12" s="351"/>
      <c r="AF12" s="351"/>
    </row>
    <row r="13" spans="1:32" s="352" customFormat="1" ht="15">
      <c r="A13" s="351"/>
      <c r="B13" s="363"/>
      <c r="C13" s="364"/>
      <c r="D13" s="426" t="s">
        <v>24</v>
      </c>
      <c r="E13" s="699" t="s">
        <v>25</v>
      </c>
      <c r="F13" s="700"/>
      <c r="G13" s="365"/>
      <c r="H13" s="365"/>
      <c r="I13" s="365"/>
      <c r="J13" s="365"/>
      <c r="K13" s="365"/>
      <c r="L13" s="365"/>
      <c r="M13" s="365"/>
      <c r="N13" s="365"/>
      <c r="O13" s="365"/>
      <c r="P13" s="366"/>
      <c r="Q13" s="367"/>
      <c r="R13" s="351"/>
      <c r="S13" s="351"/>
      <c r="T13" s="351"/>
      <c r="U13" s="351"/>
      <c r="V13" s="351"/>
      <c r="W13" s="351"/>
      <c r="X13" s="351"/>
      <c r="Y13" s="351"/>
      <c r="Z13" s="351"/>
      <c r="AA13" s="351"/>
      <c r="AB13" s="351"/>
      <c r="AC13" s="351"/>
      <c r="AD13" s="351"/>
      <c r="AE13" s="351"/>
      <c r="AF13" s="351"/>
    </row>
    <row r="14" spans="1:32" s="352" customFormat="1" ht="15.75" customHeight="1">
      <c r="A14" s="351"/>
      <c r="B14" s="363"/>
      <c r="C14" s="364"/>
      <c r="D14" s="424" t="s">
        <v>22</v>
      </c>
      <c r="E14" s="691">
        <v>1500</v>
      </c>
      <c r="F14" s="692"/>
      <c r="G14" s="365"/>
      <c r="H14" s="365"/>
      <c r="I14" s="365"/>
      <c r="J14" s="365"/>
      <c r="K14" s="365"/>
      <c r="L14" s="365"/>
      <c r="M14" s="365"/>
      <c r="N14" s="365"/>
      <c r="O14" s="365"/>
      <c r="P14" s="366"/>
      <c r="Q14" s="367"/>
      <c r="R14" s="351"/>
      <c r="S14" s="351"/>
      <c r="T14" s="351"/>
      <c r="U14" s="351"/>
      <c r="V14" s="351"/>
      <c r="W14" s="351"/>
      <c r="X14" s="351"/>
      <c r="Y14" s="351"/>
      <c r="Z14" s="351"/>
      <c r="AA14" s="351"/>
      <c r="AB14" s="351"/>
      <c r="AC14" s="351"/>
      <c r="AD14" s="351"/>
      <c r="AE14" s="351"/>
      <c r="AF14" s="351"/>
    </row>
    <row r="15" spans="1:32" s="352" customFormat="1" ht="15" customHeight="1" thickBot="1">
      <c r="A15" s="351"/>
      <c r="B15" s="363"/>
      <c r="C15" s="364"/>
      <c r="D15" s="424" t="s">
        <v>27</v>
      </c>
      <c r="E15" s="691">
        <v>78</v>
      </c>
      <c r="F15" s="692"/>
      <c r="G15" s="365"/>
      <c r="H15" s="365"/>
      <c r="I15" s="365"/>
      <c r="J15" s="365"/>
      <c r="K15" s="365"/>
      <c r="L15" s="365"/>
      <c r="M15" s="365"/>
      <c r="N15" s="365"/>
      <c r="O15" s="365"/>
      <c r="P15" s="366"/>
      <c r="Q15" s="367"/>
      <c r="R15" s="351"/>
      <c r="S15" s="351"/>
      <c r="T15" s="351"/>
      <c r="U15" s="351"/>
      <c r="V15" s="351"/>
      <c r="W15" s="351"/>
      <c r="X15" s="351"/>
      <c r="Y15" s="351"/>
      <c r="Z15" s="351"/>
      <c r="AA15" s="351"/>
      <c r="AB15" s="351"/>
      <c r="AC15" s="351"/>
      <c r="AD15" s="351"/>
      <c r="AE15" s="351"/>
      <c r="AF15" s="351"/>
    </row>
    <row r="16" spans="1:32" s="352" customFormat="1" ht="16.5" thickBot="1">
      <c r="A16" s="351"/>
      <c r="B16" s="363"/>
      <c r="C16" s="364"/>
      <c r="D16" s="425" t="s">
        <v>28</v>
      </c>
      <c r="E16" s="686">
        <v>125</v>
      </c>
      <c r="F16" s="687"/>
      <c r="G16" s="380">
        <f>SUM(E14:F16)</f>
        <v>1703</v>
      </c>
      <c r="H16" s="365"/>
      <c r="I16" s="365"/>
      <c r="J16" s="365"/>
      <c r="K16" s="365"/>
      <c r="L16" s="365"/>
      <c r="M16" s="365"/>
      <c r="N16" s="365"/>
      <c r="O16" s="365"/>
      <c r="P16" s="366"/>
      <c r="Q16" s="367"/>
      <c r="R16" s="351"/>
      <c r="S16" s="351"/>
      <c r="T16" s="351"/>
      <c r="U16" s="351"/>
      <c r="V16" s="351"/>
      <c r="W16" s="351"/>
      <c r="X16" s="351"/>
      <c r="Y16" s="351"/>
      <c r="Z16" s="351"/>
      <c r="AA16" s="351"/>
      <c r="AB16" s="351"/>
      <c r="AC16" s="351"/>
      <c r="AD16" s="351"/>
      <c r="AE16" s="351"/>
      <c r="AF16" s="351"/>
    </row>
    <row r="17" spans="1:32" s="352" customFormat="1" ht="6" customHeight="1" thickBot="1">
      <c r="A17" s="351"/>
      <c r="B17" s="363"/>
      <c r="C17" s="364"/>
      <c r="D17" s="365"/>
      <c r="E17" s="365"/>
      <c r="F17" s="365"/>
      <c r="G17" s="365"/>
      <c r="H17" s="365"/>
      <c r="I17" s="365"/>
      <c r="J17" s="365"/>
      <c r="K17" s="365"/>
      <c r="L17" s="365"/>
      <c r="M17" s="365"/>
      <c r="N17" s="365"/>
      <c r="O17" s="365"/>
      <c r="P17" s="366"/>
      <c r="Q17" s="367"/>
      <c r="R17" s="351"/>
      <c r="S17" s="351"/>
      <c r="T17" s="351"/>
      <c r="U17" s="351"/>
      <c r="V17" s="351"/>
      <c r="W17" s="351"/>
      <c r="X17" s="351"/>
      <c r="Y17" s="351"/>
      <c r="Z17" s="351"/>
      <c r="AA17" s="351"/>
      <c r="AB17" s="351"/>
      <c r="AC17" s="351"/>
      <c r="AD17" s="351"/>
      <c r="AE17" s="351"/>
      <c r="AF17" s="351"/>
    </row>
    <row r="18" spans="1:32" s="352" customFormat="1" ht="18">
      <c r="A18" s="351"/>
      <c r="B18" s="363"/>
      <c r="C18" s="364"/>
      <c r="D18" s="696" t="s">
        <v>252</v>
      </c>
      <c r="E18" s="697"/>
      <c r="F18" s="698"/>
      <c r="G18" s="365"/>
      <c r="H18" s="365"/>
      <c r="I18" s="365"/>
      <c r="J18" s="365"/>
      <c r="K18" s="365"/>
      <c r="L18" s="365"/>
      <c r="M18" s="365"/>
      <c r="N18" s="365"/>
      <c r="O18" s="365"/>
      <c r="P18" s="366"/>
      <c r="Q18" s="367"/>
      <c r="R18" s="351"/>
      <c r="S18" s="351"/>
      <c r="T18" s="351"/>
      <c r="U18" s="351"/>
      <c r="V18" s="351"/>
      <c r="W18" s="351"/>
      <c r="X18" s="351"/>
      <c r="Y18" s="351"/>
      <c r="Z18" s="351"/>
      <c r="AA18" s="351"/>
      <c r="AB18" s="351"/>
      <c r="AC18" s="351"/>
      <c r="AD18" s="351"/>
      <c r="AE18" s="351"/>
      <c r="AF18" s="351"/>
    </row>
    <row r="19" spans="1:32" s="352" customFormat="1" ht="15">
      <c r="A19" s="351"/>
      <c r="B19" s="363"/>
      <c r="C19" s="364"/>
      <c r="D19" s="426" t="s">
        <v>24</v>
      </c>
      <c r="E19" s="699" t="s">
        <v>25</v>
      </c>
      <c r="F19" s="700"/>
      <c r="G19" s="365"/>
      <c r="H19" s="365"/>
      <c r="I19" s="365"/>
      <c r="J19" s="365"/>
      <c r="K19" s="365"/>
      <c r="L19" s="365"/>
      <c r="M19" s="365"/>
      <c r="N19" s="365"/>
      <c r="O19" s="365"/>
      <c r="P19" s="366"/>
      <c r="Q19" s="367"/>
      <c r="R19" s="351"/>
      <c r="S19" s="351"/>
      <c r="T19" s="351"/>
      <c r="U19" s="351"/>
      <c r="V19" s="351"/>
      <c r="W19" s="351"/>
      <c r="X19" s="351"/>
      <c r="Y19" s="351"/>
      <c r="Z19" s="351"/>
      <c r="AA19" s="351"/>
      <c r="AB19" s="351"/>
      <c r="AC19" s="351"/>
      <c r="AD19" s="351"/>
      <c r="AE19" s="351"/>
      <c r="AF19" s="351"/>
    </row>
    <row r="20" spans="1:32" s="352" customFormat="1" ht="15">
      <c r="A20" s="351"/>
      <c r="B20" s="363"/>
      <c r="C20" s="364"/>
      <c r="D20" s="427" t="s">
        <v>253</v>
      </c>
      <c r="E20" s="691">
        <v>300</v>
      </c>
      <c r="F20" s="692"/>
      <c r="G20" s="365"/>
      <c r="H20" s="365"/>
      <c r="I20" s="365"/>
      <c r="J20" s="365"/>
      <c r="K20" s="365"/>
      <c r="L20" s="365"/>
      <c r="M20" s="365"/>
      <c r="N20" s="365"/>
      <c r="O20" s="365"/>
      <c r="P20" s="366"/>
      <c r="Q20" s="367"/>
      <c r="R20" s="351"/>
      <c r="S20" s="351"/>
      <c r="T20" s="351"/>
      <c r="U20" s="351"/>
      <c r="V20" s="351"/>
      <c r="W20" s="351"/>
      <c r="X20" s="351"/>
      <c r="Y20" s="351"/>
      <c r="Z20" s="351"/>
      <c r="AA20" s="351"/>
      <c r="AB20" s="351"/>
      <c r="AC20" s="351"/>
      <c r="AD20" s="351"/>
      <c r="AE20" s="351"/>
      <c r="AF20" s="351"/>
    </row>
    <row r="21" spans="1:32" s="352" customFormat="1" ht="15.75" thickBot="1">
      <c r="A21" s="351"/>
      <c r="B21" s="363"/>
      <c r="C21" s="364"/>
      <c r="D21" s="424" t="s">
        <v>30</v>
      </c>
      <c r="E21" s="691">
        <v>200</v>
      </c>
      <c r="F21" s="692"/>
      <c r="G21" s="365"/>
      <c r="H21" s="365"/>
      <c r="I21" s="365"/>
      <c r="J21" s="365"/>
      <c r="K21" s="365"/>
      <c r="L21" s="365"/>
      <c r="M21" s="365"/>
      <c r="N21" s="365"/>
      <c r="O21" s="365"/>
      <c r="P21" s="366"/>
      <c r="Q21" s="367"/>
      <c r="R21" s="351"/>
      <c r="S21" s="351"/>
      <c r="T21" s="351"/>
      <c r="U21" s="351"/>
      <c r="V21" s="351"/>
      <c r="W21" s="351"/>
      <c r="X21" s="351"/>
      <c r="Y21" s="351"/>
      <c r="Z21" s="351"/>
      <c r="AA21" s="351"/>
      <c r="AB21" s="351"/>
      <c r="AC21" s="351"/>
      <c r="AD21" s="351"/>
      <c r="AE21" s="351"/>
      <c r="AF21" s="351"/>
    </row>
    <row r="22" spans="1:32" s="352" customFormat="1" ht="16.5" thickBot="1">
      <c r="A22" s="351"/>
      <c r="B22" s="363"/>
      <c r="C22" s="364"/>
      <c r="D22" s="425" t="s">
        <v>38</v>
      </c>
      <c r="E22" s="686">
        <v>100</v>
      </c>
      <c r="F22" s="687"/>
      <c r="G22" s="380">
        <f>SUM(E20:F22)</f>
        <v>600</v>
      </c>
      <c r="H22" s="365"/>
      <c r="I22" s="365"/>
      <c r="J22" s="365"/>
      <c r="K22" s="365"/>
      <c r="L22" s="365"/>
      <c r="M22" s="365"/>
      <c r="N22" s="365"/>
      <c r="O22" s="365"/>
      <c r="P22" s="366"/>
      <c r="Q22" s="367"/>
      <c r="R22" s="351"/>
      <c r="S22" s="351"/>
      <c r="T22" s="351"/>
      <c r="U22" s="351"/>
      <c r="V22" s="351"/>
      <c r="W22" s="351"/>
      <c r="X22" s="351"/>
      <c r="Y22" s="351"/>
      <c r="Z22" s="351"/>
      <c r="AA22" s="351"/>
      <c r="AB22" s="351"/>
      <c r="AC22" s="351"/>
      <c r="AD22" s="351"/>
      <c r="AE22" s="351"/>
      <c r="AF22" s="351"/>
    </row>
    <row r="23" spans="1:32" s="352" customFormat="1" ht="6" customHeight="1" thickBot="1">
      <c r="A23" s="351"/>
      <c r="B23" s="363"/>
      <c r="C23" s="364"/>
      <c r="D23" s="365"/>
      <c r="E23" s="365"/>
      <c r="F23" s="365"/>
      <c r="G23" s="365"/>
      <c r="H23" s="365"/>
      <c r="I23" s="365"/>
      <c r="J23" s="365"/>
      <c r="K23" s="365"/>
      <c r="L23" s="365"/>
      <c r="M23" s="365"/>
      <c r="N23" s="365"/>
      <c r="O23" s="365"/>
      <c r="P23" s="366"/>
      <c r="Q23" s="367"/>
      <c r="R23" s="351"/>
      <c r="S23" s="351"/>
      <c r="T23" s="351"/>
      <c r="U23" s="351"/>
      <c r="V23" s="351"/>
      <c r="W23" s="351"/>
      <c r="X23" s="351"/>
      <c r="Y23" s="351"/>
      <c r="Z23" s="351"/>
      <c r="AA23" s="351"/>
      <c r="AB23" s="351"/>
      <c r="AC23" s="351"/>
      <c r="AD23" s="351"/>
      <c r="AE23" s="351"/>
      <c r="AF23" s="351"/>
    </row>
    <row r="24" spans="1:32" s="352" customFormat="1" ht="18">
      <c r="A24" s="351"/>
      <c r="B24" s="363"/>
      <c r="C24" s="364"/>
      <c r="D24" s="696" t="s">
        <v>254</v>
      </c>
      <c r="E24" s="697"/>
      <c r="F24" s="698"/>
      <c r="G24" s="365"/>
      <c r="H24" s="365"/>
      <c r="I24" s="365"/>
      <c r="J24" s="365"/>
      <c r="K24" s="365"/>
      <c r="L24" s="365"/>
      <c r="M24" s="365"/>
      <c r="N24" s="365"/>
      <c r="O24" s="365"/>
      <c r="P24" s="366"/>
      <c r="Q24" s="367"/>
      <c r="R24" s="351"/>
      <c r="S24" s="351"/>
      <c r="T24" s="351"/>
      <c r="U24" s="351"/>
      <c r="V24" s="351"/>
      <c r="W24" s="351"/>
      <c r="X24" s="351"/>
      <c r="Y24" s="351"/>
      <c r="Z24" s="351"/>
      <c r="AA24" s="351"/>
      <c r="AB24" s="351"/>
      <c r="AC24" s="351"/>
      <c r="AD24" s="351"/>
      <c r="AE24" s="351"/>
      <c r="AF24" s="351"/>
    </row>
    <row r="25" spans="1:32" s="352" customFormat="1" ht="15">
      <c r="A25" s="351"/>
      <c r="B25" s="363"/>
      <c r="C25" s="364"/>
      <c r="D25" s="426" t="s">
        <v>24</v>
      </c>
      <c r="E25" s="699" t="s">
        <v>25</v>
      </c>
      <c r="F25" s="700"/>
      <c r="G25" s="365"/>
      <c r="H25" s="365"/>
      <c r="I25" s="365"/>
      <c r="J25" s="365"/>
      <c r="K25" s="365"/>
      <c r="L25" s="365"/>
      <c r="M25" s="365"/>
      <c r="N25" s="365"/>
      <c r="O25" s="365"/>
      <c r="P25" s="366"/>
      <c r="Q25" s="367"/>
      <c r="R25" s="351"/>
      <c r="S25" s="351"/>
      <c r="T25" s="351"/>
      <c r="U25" s="351"/>
      <c r="V25" s="351"/>
      <c r="W25" s="351"/>
      <c r="X25" s="351"/>
      <c r="Y25" s="351"/>
      <c r="Z25" s="351"/>
      <c r="AA25" s="351"/>
      <c r="AB25" s="351"/>
      <c r="AC25" s="351"/>
      <c r="AD25" s="351"/>
      <c r="AE25" s="351"/>
      <c r="AF25" s="351"/>
    </row>
    <row r="26" spans="1:32" s="352" customFormat="1" ht="15.75" thickBot="1">
      <c r="A26" s="351"/>
      <c r="B26" s="363"/>
      <c r="C26" s="364"/>
      <c r="D26" s="424" t="s">
        <v>88</v>
      </c>
      <c r="E26" s="691">
        <v>200</v>
      </c>
      <c r="F26" s="692"/>
      <c r="G26" s="365"/>
      <c r="H26" s="365"/>
      <c r="I26" s="365"/>
      <c r="J26" s="365"/>
      <c r="K26" s="365"/>
      <c r="L26" s="365"/>
      <c r="M26" s="365"/>
      <c r="N26" s="365"/>
      <c r="O26" s="365"/>
      <c r="P26" s="366"/>
      <c r="Q26" s="367"/>
      <c r="R26" s="351"/>
      <c r="S26" s="351"/>
      <c r="T26" s="351"/>
      <c r="U26" s="351"/>
      <c r="V26" s="351"/>
      <c r="W26" s="351"/>
      <c r="X26" s="351"/>
      <c r="Y26" s="351"/>
      <c r="Z26" s="351"/>
      <c r="AA26" s="351"/>
      <c r="AB26" s="351"/>
      <c r="AC26" s="351"/>
      <c r="AD26" s="351"/>
      <c r="AE26" s="351"/>
      <c r="AF26" s="351"/>
    </row>
    <row r="27" spans="1:32" s="352" customFormat="1" ht="16.5" thickBot="1">
      <c r="A27" s="351"/>
      <c r="B27" s="363"/>
      <c r="C27" s="364"/>
      <c r="D27" s="425" t="s">
        <v>255</v>
      </c>
      <c r="E27" s="686">
        <v>50</v>
      </c>
      <c r="F27" s="687"/>
      <c r="G27" s="380">
        <f>SUM(E26:F27)</f>
        <v>250</v>
      </c>
      <c r="H27" s="365"/>
      <c r="I27" s="365"/>
      <c r="J27" s="365"/>
      <c r="K27" s="365"/>
      <c r="L27" s="365"/>
      <c r="M27" s="365"/>
      <c r="N27" s="365"/>
      <c r="O27" s="365"/>
      <c r="P27" s="366"/>
      <c r="Q27" s="367"/>
      <c r="R27" s="351"/>
      <c r="S27" s="351"/>
      <c r="T27" s="351"/>
      <c r="U27" s="351"/>
      <c r="V27" s="351"/>
      <c r="W27" s="351"/>
      <c r="X27" s="351"/>
      <c r="Y27" s="351"/>
      <c r="Z27" s="351"/>
      <c r="AA27" s="351"/>
      <c r="AB27" s="351"/>
      <c r="AC27" s="351"/>
      <c r="AD27" s="351"/>
      <c r="AE27" s="351"/>
      <c r="AF27" s="351"/>
    </row>
    <row r="28" spans="1:32" s="352" customFormat="1" ht="6" customHeight="1" thickBot="1">
      <c r="A28" s="351"/>
      <c r="B28" s="363"/>
      <c r="C28" s="364"/>
      <c r="D28" s="365"/>
      <c r="E28" s="365"/>
      <c r="F28" s="365"/>
      <c r="G28" s="365"/>
      <c r="H28" s="365"/>
      <c r="I28" s="365"/>
      <c r="J28" s="365"/>
      <c r="K28" s="365"/>
      <c r="L28" s="365"/>
      <c r="M28" s="365"/>
      <c r="N28" s="365"/>
      <c r="O28" s="365"/>
      <c r="P28" s="366"/>
      <c r="Q28" s="367"/>
      <c r="R28" s="351"/>
      <c r="S28" s="351"/>
      <c r="T28" s="351"/>
      <c r="U28" s="351"/>
      <c r="V28" s="351"/>
      <c r="W28" s="351"/>
      <c r="X28" s="351"/>
      <c r="Y28" s="351"/>
      <c r="Z28" s="351"/>
      <c r="AA28" s="351"/>
      <c r="AB28" s="351"/>
      <c r="AC28" s="351"/>
      <c r="AD28" s="351"/>
      <c r="AE28" s="351"/>
      <c r="AF28" s="351"/>
    </row>
    <row r="29" spans="1:32" s="352" customFormat="1" ht="18">
      <c r="A29" s="351"/>
      <c r="B29" s="363"/>
      <c r="C29" s="364"/>
      <c r="D29" s="693" t="s">
        <v>256</v>
      </c>
      <c r="E29" s="694"/>
      <c r="F29" s="695"/>
      <c r="G29" s="365"/>
      <c r="H29" s="365"/>
      <c r="I29" s="365"/>
      <c r="J29" s="365"/>
      <c r="K29" s="365"/>
      <c r="L29" s="365"/>
      <c r="M29" s="365"/>
      <c r="N29" s="365"/>
      <c r="O29" s="365"/>
      <c r="P29" s="366"/>
      <c r="Q29" s="367"/>
      <c r="R29" s="351"/>
      <c r="S29" s="351"/>
      <c r="T29" s="351"/>
      <c r="U29" s="351"/>
      <c r="V29" s="351"/>
      <c r="W29" s="351"/>
      <c r="X29" s="351"/>
      <c r="Y29" s="351"/>
      <c r="Z29" s="351"/>
      <c r="AA29" s="351"/>
      <c r="AB29" s="351"/>
      <c r="AC29" s="351"/>
      <c r="AD29" s="351"/>
      <c r="AE29" s="351"/>
      <c r="AF29" s="351"/>
    </row>
    <row r="30" spans="1:32" s="361" customFormat="1" ht="15">
      <c r="A30" s="355"/>
      <c r="B30" s="350"/>
      <c r="C30" s="356"/>
      <c r="D30" s="428" t="s">
        <v>295</v>
      </c>
      <c r="E30" s="375">
        <v>0.047</v>
      </c>
      <c r="F30" s="383">
        <f>CALC1!J95</f>
        <v>114.15125</v>
      </c>
      <c r="G30" s="357"/>
      <c r="H30" s="365"/>
      <c r="I30" s="357"/>
      <c r="J30" s="357"/>
      <c r="K30" s="357"/>
      <c r="L30" s="357"/>
      <c r="M30" s="357"/>
      <c r="N30" s="357"/>
      <c r="O30" s="357"/>
      <c r="P30" s="358"/>
      <c r="Q30" s="359"/>
      <c r="R30" s="360"/>
      <c r="S30" s="360"/>
      <c r="T30" s="360"/>
      <c r="U30" s="360"/>
      <c r="V30" s="360"/>
      <c r="W30" s="360"/>
      <c r="X30" s="360"/>
      <c r="Y30" s="360"/>
      <c r="Z30" s="360"/>
      <c r="AA30" s="360"/>
      <c r="AB30" s="360"/>
      <c r="AC30" s="360"/>
      <c r="AD30" s="360"/>
      <c r="AE30" s="360"/>
      <c r="AF30" s="360"/>
    </row>
    <row r="31" spans="1:32" s="361" customFormat="1" ht="15">
      <c r="A31" s="360"/>
      <c r="B31" s="362"/>
      <c r="C31" s="356"/>
      <c r="D31" s="428" t="s">
        <v>257</v>
      </c>
      <c r="E31" s="376">
        <v>0.0155</v>
      </c>
      <c r="F31" s="384">
        <f>CALC1!J96</f>
        <v>37.645625</v>
      </c>
      <c r="G31" s="357"/>
      <c r="H31" s="357"/>
      <c r="I31" s="357"/>
      <c r="J31" s="357"/>
      <c r="K31" s="357"/>
      <c r="L31" s="357"/>
      <c r="M31" s="357"/>
      <c r="N31" s="357"/>
      <c r="O31" s="357"/>
      <c r="P31" s="358"/>
      <c r="Q31" s="359"/>
      <c r="R31" s="360"/>
      <c r="S31" s="360"/>
      <c r="T31" s="360"/>
      <c r="U31" s="360"/>
      <c r="V31" s="360"/>
      <c r="W31" s="360"/>
      <c r="X31" s="360"/>
      <c r="Y31" s="360"/>
      <c r="Z31" s="360"/>
      <c r="AA31" s="360"/>
      <c r="AB31" s="360"/>
      <c r="AC31" s="360"/>
      <c r="AD31" s="360"/>
      <c r="AE31" s="360"/>
      <c r="AF31" s="360"/>
    </row>
    <row r="32" spans="1:32" s="361" customFormat="1" ht="15">
      <c r="A32" s="360"/>
      <c r="B32" s="362"/>
      <c r="C32" s="356"/>
      <c r="D32" s="428" t="s">
        <v>259</v>
      </c>
      <c r="E32" s="376">
        <v>0.001</v>
      </c>
      <c r="F32" s="384">
        <f>CALC1!J97</f>
        <v>2.42875</v>
      </c>
      <c r="G32" s="357"/>
      <c r="H32" s="357"/>
      <c r="I32" s="357"/>
      <c r="J32" s="357"/>
      <c r="K32" s="357"/>
      <c r="L32" s="357"/>
      <c r="M32" s="357"/>
      <c r="N32" s="357"/>
      <c r="O32" s="357"/>
      <c r="P32" s="358"/>
      <c r="Q32" s="359"/>
      <c r="R32" s="360"/>
      <c r="S32" s="360"/>
      <c r="T32" s="360"/>
      <c r="U32" s="360"/>
      <c r="V32" s="360"/>
      <c r="W32" s="360"/>
      <c r="X32" s="360"/>
      <c r="Y32" s="360"/>
      <c r="Z32" s="360"/>
      <c r="AA32" s="360"/>
      <c r="AB32" s="360"/>
      <c r="AC32" s="360"/>
      <c r="AD32" s="360"/>
      <c r="AE32" s="360"/>
      <c r="AF32" s="360"/>
    </row>
    <row r="33" spans="1:32" s="361" customFormat="1" ht="15">
      <c r="A33" s="360"/>
      <c r="B33" s="362"/>
      <c r="C33" s="356"/>
      <c r="D33" s="428" t="s">
        <v>258</v>
      </c>
      <c r="E33" s="376">
        <f>+E30</f>
        <v>0.047</v>
      </c>
      <c r="F33" s="384">
        <f>CALC1!$J$99</f>
        <v>14.1</v>
      </c>
      <c r="G33" s="357"/>
      <c r="H33" s="357"/>
      <c r="I33" s="357"/>
      <c r="J33" s="357"/>
      <c r="K33" s="357"/>
      <c r="L33" s="357"/>
      <c r="M33" s="357"/>
      <c r="N33" s="357"/>
      <c r="O33" s="357"/>
      <c r="P33" s="358"/>
      <c r="Q33" s="359"/>
      <c r="R33" s="360"/>
      <c r="S33" s="360"/>
      <c r="T33" s="360"/>
      <c r="U33" s="360"/>
      <c r="V33" s="360"/>
      <c r="W33" s="360"/>
      <c r="X33" s="360"/>
      <c r="Y33" s="360"/>
      <c r="Z33" s="360"/>
      <c r="AA33" s="360"/>
      <c r="AB33" s="360"/>
      <c r="AC33" s="360"/>
      <c r="AD33" s="360"/>
      <c r="AE33" s="360"/>
      <c r="AF33" s="360"/>
    </row>
    <row r="34" spans="1:32" s="361" customFormat="1" ht="18.75" thickBot="1">
      <c r="A34" s="355"/>
      <c r="B34" s="350"/>
      <c r="C34" s="356"/>
      <c r="D34" s="428" t="s">
        <v>260</v>
      </c>
      <c r="E34" s="430">
        <v>3</v>
      </c>
      <c r="F34" s="385"/>
      <c r="G34" s="357"/>
      <c r="H34" s="357"/>
      <c r="I34" s="357"/>
      <c r="J34" s="357"/>
      <c r="K34" s="357"/>
      <c r="L34" s="357"/>
      <c r="M34" s="357"/>
      <c r="N34" s="357"/>
      <c r="O34" s="357"/>
      <c r="P34" s="358"/>
      <c r="Q34" s="359"/>
      <c r="R34" s="360"/>
      <c r="S34" s="360"/>
      <c r="T34" s="360"/>
      <c r="U34" s="360"/>
      <c r="V34" s="360"/>
      <c r="W34" s="360"/>
      <c r="X34" s="360"/>
      <c r="Y34" s="360"/>
      <c r="Z34" s="360"/>
      <c r="AA34" s="360"/>
      <c r="AB34" s="360"/>
      <c r="AC34" s="360"/>
      <c r="AD34" s="360"/>
      <c r="AE34" s="360"/>
      <c r="AF34" s="360"/>
    </row>
    <row r="35" spans="1:32" s="352" customFormat="1" ht="16.5" thickBot="1">
      <c r="A35" s="351"/>
      <c r="B35" s="363"/>
      <c r="C35" s="364"/>
      <c r="D35" s="429" t="s">
        <v>261</v>
      </c>
      <c r="E35" s="382">
        <v>0.12</v>
      </c>
      <c r="F35" s="386">
        <f>CALC1!$P$118</f>
        <v>276.36</v>
      </c>
      <c r="G35" s="381">
        <f>-SUM(F30:F35)</f>
        <v>-444.685625</v>
      </c>
      <c r="H35" s="365"/>
      <c r="I35" s="365"/>
      <c r="J35" s="365"/>
      <c r="K35" s="365"/>
      <c r="L35" s="365"/>
      <c r="M35" s="365"/>
      <c r="N35" s="365"/>
      <c r="O35" s="365"/>
      <c r="P35" s="366"/>
      <c r="Q35" s="367"/>
      <c r="R35" s="351"/>
      <c r="S35" s="351"/>
      <c r="T35" s="351"/>
      <c r="U35" s="351"/>
      <c r="V35" s="351"/>
      <c r="W35" s="351"/>
      <c r="X35" s="351"/>
      <c r="Y35" s="351"/>
      <c r="Z35" s="351"/>
      <c r="AA35" s="351"/>
      <c r="AB35" s="351"/>
      <c r="AC35" s="351"/>
      <c r="AD35" s="351"/>
      <c r="AE35" s="351"/>
      <c r="AF35" s="351"/>
    </row>
    <row r="36" spans="1:32" s="352" customFormat="1" ht="6" customHeight="1" thickBot="1">
      <c r="A36" s="351"/>
      <c r="B36" s="363"/>
      <c r="C36" s="364"/>
      <c r="D36" s="365"/>
      <c r="E36" s="365"/>
      <c r="F36" s="365"/>
      <c r="G36" s="365"/>
      <c r="H36" s="365"/>
      <c r="I36" s="365"/>
      <c r="J36" s="365"/>
      <c r="K36" s="365"/>
      <c r="L36" s="365"/>
      <c r="M36" s="365"/>
      <c r="N36" s="365"/>
      <c r="O36" s="365"/>
      <c r="P36" s="366"/>
      <c r="Q36" s="367"/>
      <c r="R36" s="351"/>
      <c r="S36" s="351"/>
      <c r="T36" s="351"/>
      <c r="U36" s="351"/>
      <c r="V36" s="351"/>
      <c r="W36" s="351"/>
      <c r="X36" s="351"/>
      <c r="Y36" s="351"/>
      <c r="Z36" s="351"/>
      <c r="AA36" s="351"/>
      <c r="AB36" s="351"/>
      <c r="AC36" s="351"/>
      <c r="AD36" s="351"/>
      <c r="AE36" s="351"/>
      <c r="AF36" s="351"/>
    </row>
    <row r="37" spans="1:32" s="352" customFormat="1" ht="18.75" thickBot="1">
      <c r="A37" s="351"/>
      <c r="B37" s="363"/>
      <c r="C37" s="364"/>
      <c r="D37" s="688" t="s">
        <v>262</v>
      </c>
      <c r="E37" s="689"/>
      <c r="F37" s="690"/>
      <c r="G37" s="471">
        <f>+G35+G27+G22+G16</f>
        <v>2108.314375</v>
      </c>
      <c r="H37" s="365"/>
      <c r="I37" s="365"/>
      <c r="J37" s="365"/>
      <c r="K37" s="365"/>
      <c r="L37" s="365"/>
      <c r="M37" s="365"/>
      <c r="N37" s="365"/>
      <c r="O37" s="365"/>
      <c r="P37" s="366"/>
      <c r="Q37" s="367"/>
      <c r="R37" s="351"/>
      <c r="S37" s="351"/>
      <c r="T37" s="351"/>
      <c r="U37" s="351"/>
      <c r="V37" s="351"/>
      <c r="W37" s="351"/>
      <c r="X37" s="351"/>
      <c r="Y37" s="351"/>
      <c r="Z37" s="351"/>
      <c r="AA37" s="351"/>
      <c r="AB37" s="351"/>
      <c r="AC37" s="351"/>
      <c r="AD37" s="351"/>
      <c r="AE37" s="351"/>
      <c r="AF37" s="351"/>
    </row>
    <row r="38" spans="1:32" s="352" customFormat="1" ht="18" customHeight="1">
      <c r="A38" s="351"/>
      <c r="B38" s="363"/>
      <c r="C38" s="368"/>
      <c r="D38" s="369"/>
      <c r="E38" s="369"/>
      <c r="F38" s="369"/>
      <c r="G38" s="369"/>
      <c r="H38" s="369"/>
      <c r="I38" s="369"/>
      <c r="J38" s="369"/>
      <c r="K38" s="369"/>
      <c r="L38" s="369"/>
      <c r="M38" s="369"/>
      <c r="N38" s="369"/>
      <c r="O38" s="369"/>
      <c r="P38" s="370"/>
      <c r="Q38" s="367"/>
      <c r="R38" s="351"/>
      <c r="S38" s="351"/>
      <c r="T38" s="351"/>
      <c r="U38" s="351"/>
      <c r="V38" s="351"/>
      <c r="W38" s="351"/>
      <c r="X38" s="351"/>
      <c r="Y38" s="351"/>
      <c r="Z38" s="351"/>
      <c r="AA38" s="351"/>
      <c r="AB38" s="351"/>
      <c r="AC38" s="351"/>
      <c r="AD38" s="351"/>
      <c r="AE38" s="351"/>
      <c r="AF38" s="351"/>
    </row>
    <row r="39" spans="1:32" ht="19.5" customHeight="1">
      <c r="A39" s="50"/>
      <c r="B39" s="204"/>
      <c r="C39" s="205"/>
      <c r="D39" s="205"/>
      <c r="E39" s="205"/>
      <c r="F39" s="205"/>
      <c r="G39" s="205"/>
      <c r="H39" s="205"/>
      <c r="I39" s="205"/>
      <c r="J39" s="205"/>
      <c r="K39" s="205"/>
      <c r="L39" s="205"/>
      <c r="M39" s="205"/>
      <c r="N39" s="205"/>
      <c r="O39" s="205"/>
      <c r="P39" s="205"/>
      <c r="Q39" s="206"/>
      <c r="R39" s="50"/>
      <c r="S39" s="50"/>
      <c r="T39" s="50"/>
      <c r="U39" s="50"/>
      <c r="V39" s="50"/>
      <c r="W39" s="50"/>
      <c r="X39" s="50"/>
      <c r="Y39" s="50"/>
      <c r="Z39" s="50"/>
      <c r="AA39" s="50"/>
      <c r="AB39" s="50"/>
      <c r="AC39" s="50"/>
      <c r="AD39" s="50"/>
      <c r="AE39" s="50"/>
      <c r="AF39" s="50"/>
    </row>
    <row r="40" spans="1:32" ht="12.75">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row>
    <row r="41" spans="1:32" ht="12.75">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row>
    <row r="42" spans="1:32" ht="12.75">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row>
    <row r="43" spans="1:32" ht="12.75">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row>
    <row r="44" spans="1:32" ht="12.75">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row>
    <row r="45" spans="1:32" ht="12.75">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row>
    <row r="46" spans="1:32" ht="12.75">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row>
    <row r="47" spans="1:32" ht="12.75">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row>
    <row r="48" spans="1:32" ht="12.75">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row>
    <row r="49" spans="1:32" ht="12.75">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row>
    <row r="50" spans="1:32" ht="12.7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row>
    <row r="51" spans="1:32" ht="12.7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row>
    <row r="52" spans="1:32" ht="12.7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row>
    <row r="53" spans="1:32" ht="12.7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row>
    <row r="54" spans="1:32" ht="12.75">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row>
    <row r="55" spans="1:32" ht="12.75">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row>
    <row r="56" spans="1:32" ht="12.7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row>
    <row r="57" spans="1:32" ht="12.75">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row>
    <row r="58" spans="1:32" ht="12.75">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row>
    <row r="59" spans="1:32" ht="12.75">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row>
    <row r="60" spans="1:32" ht="12.75">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row>
    <row r="61" spans="1:32" ht="12.75">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row>
    <row r="62" spans="1:32" ht="12.7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row>
    <row r="63" spans="1:32" ht="12.7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row>
    <row r="64" spans="1:32" ht="12.7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row>
    <row r="65" spans="1:32" ht="12.75">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row>
    <row r="66" spans="1:32" ht="12.75">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row>
    <row r="67" spans="1:32" ht="12.75">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row>
    <row r="68" spans="1:32" ht="12.75">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row>
    <row r="69" spans="1:32" ht="12.75">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row>
    <row r="70" spans="1:32" ht="12.75">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row>
    <row r="71" spans="1:32" ht="12.75">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row>
    <row r="72" spans="1:32" ht="12.75">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row>
    <row r="73" spans="1:32" ht="12.75">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row>
    <row r="74" spans="1:32" ht="12.75">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row>
    <row r="75" spans="1:32" ht="12.75">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row>
    <row r="76" spans="1:32" ht="12.75">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row>
    <row r="77" spans="1:32" ht="12.75">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row>
    <row r="78" spans="1:32" ht="12.75">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row>
    <row r="79" spans="1:32" ht="12.75">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row>
    <row r="80" spans="1:32" ht="12.75">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row>
    <row r="81" spans="1:32" ht="12.75">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row>
    <row r="82" spans="1:32" ht="12.75">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row>
    <row r="83" spans="1:32" ht="12.75">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row>
    <row r="84" spans="1:32" ht="12.75">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row>
    <row r="85" spans="1:32" ht="12.75">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row>
    <row r="86" spans="1:32" ht="12.75">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row>
    <row r="87" spans="1:32" ht="12.75">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row>
    <row r="88" spans="1:32" ht="12.75">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row>
    <row r="89" spans="1:32" ht="12.75">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row>
    <row r="90" spans="1:32" ht="12.7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row>
    <row r="91" spans="1:32" ht="12.7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row>
    <row r="92" spans="1:32" ht="12.75">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row>
    <row r="93" spans="1:32" ht="12.75">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row>
    <row r="94" spans="1:32" ht="12.75">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row>
    <row r="95" spans="1:32" ht="12.75">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row>
    <row r="96" spans="1:32" ht="12.75">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row>
    <row r="97" spans="1:32" ht="12.75">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row>
    <row r="98" spans="1:32" ht="12.75">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row>
    <row r="99" spans="1:32" ht="12.75">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row>
    <row r="100" spans="1:32" ht="12.7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row>
    <row r="101" spans="1:32" ht="12.7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row>
    <row r="102" spans="1:32" ht="12.7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row>
    <row r="103" spans="1:32" ht="12.7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row>
    <row r="104" spans="1:32" ht="12.7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row>
    <row r="105" spans="1:32" ht="12.7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row>
    <row r="106" spans="1:32" ht="12.7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row>
    <row r="107" spans="1:32" ht="12.7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row>
    <row r="108" spans="1:32" ht="12.7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row>
    <row r="109" spans="1:32" ht="12.75">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row>
    <row r="110" spans="1:32" ht="12.75">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row>
    <row r="111" spans="1:32" ht="12.75">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row>
    <row r="112" spans="1:32" ht="12.75">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row>
  </sheetData>
  <sheetProtection/>
  <mergeCells count="19">
    <mergeCell ref="C4:D4"/>
    <mergeCell ref="C11:P11"/>
    <mergeCell ref="E4:O4"/>
    <mergeCell ref="E20:F20"/>
    <mergeCell ref="D12:F12"/>
    <mergeCell ref="D18:F18"/>
    <mergeCell ref="E19:F19"/>
    <mergeCell ref="E13:F13"/>
    <mergeCell ref="E14:F14"/>
    <mergeCell ref="E15:F15"/>
    <mergeCell ref="E16:F16"/>
    <mergeCell ref="D37:F37"/>
    <mergeCell ref="E26:F26"/>
    <mergeCell ref="E27:F27"/>
    <mergeCell ref="D29:F29"/>
    <mergeCell ref="E21:F21"/>
    <mergeCell ref="E22:F22"/>
    <mergeCell ref="D24:F24"/>
    <mergeCell ref="E25:F25"/>
  </mergeCells>
  <conditionalFormatting sqref="E30:E35">
    <cfRule type="cellIs" priority="1" dxfId="4" operator="equal" stopIfTrue="1">
      <formula>0</formula>
    </cfRule>
  </conditionalFormatting>
  <conditionalFormatting sqref="G37">
    <cfRule type="cellIs" priority="2" dxfId="6" operator="greaterThan" stopIfTrue="1">
      <formula>0</formula>
    </cfRule>
  </conditionalFormatting>
  <dataValidations count="15">
    <dataValidation allowBlank="1" showInputMessage="1" showErrorMessage="1" promptTitle="NUMERO DE PAGAS COMPLETAS" prompt="Elige de la lista. PAGAS ANUALES" sqref="D34"/>
    <dataValidation type="list" allowBlank="1" showInputMessage="1" showErrorMessage="1" sqref="E34">
      <formula1>numpaga</formula1>
    </dataValidation>
    <dataValidation allowBlank="1" showInputMessage="1" showErrorMessage="1" promptTitle="Concepto - denominación" prompt="Horas extra, comisiones..." sqref="D25 D19"/>
    <dataValidation allowBlank="1" showInputMessage="1" showErrorMessage="1" promptTitle="Importe de las percepciones" prompt="Importes brutos" sqref="E25:F25 E19:F19"/>
    <dataValidation allowBlank="1" showInputMessage="1" showErrorMessage="1" promptTitle="PERCEPCIONES NO SALARIALES" prompt="NO cotizan a Seg. Soc. (dietas...)" sqref="D24:F24"/>
    <dataValidation allowBlank="1" showInputMessage="1" showErrorMessage="1" promptTitle="Cotización por contingencias com" prompt="Indica el % a aplicar" sqref="D30"/>
    <dataValidation allowBlank="1" showInputMessage="1" showErrorMessage="1" promptTitle="Cotización por desempleo" prompt="Indica el % a aplicar" sqref="D31"/>
    <dataValidation allowBlank="1" showInputMessage="1" showErrorMessage="1" promptTitle="Cotización Formación Profesional" prompt="Indica el % a aplicar" sqref="D32"/>
    <dataValidation allowBlank="1" showInputMessage="1" showErrorMessage="1" promptTitle="Cotización Horas Extra" prompt="Indica el % a aplicar" sqref="D33"/>
    <dataValidation allowBlank="1" showInputMessage="1" showErrorMessage="1" promptTitle="Retenciones a cuenta del IRPF" prompt="Indica el % a aplicar" sqref="D35"/>
    <dataValidation allowBlank="1" showInputMessage="1" showErrorMessage="1" promptTitle="CANTIDADES A DESCONTAR" prompt="Sobre las bases calculadas" sqref="D29:F29"/>
    <dataValidation allowBlank="1" showInputMessage="1" showErrorMessage="1" promptTitle="PERCEPCIONES FIJAS" prompt="Se incluyen en las pagas" sqref="D12:F12"/>
    <dataValidation allowBlank="1" showInputMessage="1" showErrorMessage="1" promptTitle="PERCEPCIONES NO FIJAS" prompt="NO se incluyen en las pagas" sqref="D18:F18"/>
    <dataValidation allowBlank="1" showInputMessage="1" showErrorMessage="1" promptTitle="Concepto - denominación" prompt="Salario Base, plus de....." sqref="D13"/>
    <dataValidation allowBlank="1" showInputMessage="1" showErrorMessage="1" promptTitle="Importe bruto salarial" prompt="Salario a percibir" sqref="E13:F13"/>
  </dataValidations>
  <printOptions/>
  <pageMargins left="0.75" right="0.75" top="1" bottom="1" header="0" footer="0"/>
  <pageSetup fitToHeight="1" fitToWidth="1" orientation="landscape" paperSize="9" scale="74" r:id="rId2"/>
  <drawing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A1:AF110"/>
  <sheetViews>
    <sheetView showGridLines="0" showRowColHeaders="0" showZeros="0" showOutlineSymbols="0" zoomScale="75" zoomScaleNormal="75" workbookViewId="0" topLeftCell="A1">
      <pane xSplit="51" ySplit="145" topLeftCell="AZ158" activePane="bottomRight" state="frozen"/>
      <selection pane="topLeft" activeCell="A1" sqref="A1"/>
      <selection pane="topRight" activeCell="AZ1" sqref="AZ1"/>
      <selection pane="bottomLeft" activeCell="A135" sqref="A135"/>
      <selection pane="bottomRight" activeCell="A1" sqref="A1"/>
    </sheetView>
  </sheetViews>
  <sheetFormatPr defaultColWidth="11.421875" defaultRowHeight="12.75"/>
  <cols>
    <col min="1" max="1" width="3.00390625" style="0" customWidth="1"/>
    <col min="2" max="2" width="4.421875" style="0" customWidth="1"/>
    <col min="3" max="3" width="5.7109375" style="0" customWidth="1"/>
    <col min="4" max="4" width="30.57421875" style="0" customWidth="1"/>
    <col min="5" max="5" width="12.57421875" style="0" customWidth="1"/>
    <col min="6" max="6" width="10.421875" style="0" customWidth="1"/>
    <col min="7" max="7" width="18.7109375" style="0" customWidth="1"/>
    <col min="8" max="8" width="11.7109375" style="0" customWidth="1"/>
    <col min="9" max="9" width="7.28125" style="0" customWidth="1"/>
    <col min="10" max="10" width="8.140625" style="0" customWidth="1"/>
    <col min="11" max="15" width="11.7109375" style="0" customWidth="1"/>
    <col min="16" max="16" width="5.7109375" style="0" customWidth="1"/>
    <col min="17" max="17" width="4.00390625" style="0" customWidth="1"/>
  </cols>
  <sheetData>
    <row r="1" spans="1:32" ht="9.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row>
    <row r="2" spans="1:32" ht="12.75">
      <c r="A2" s="50"/>
      <c r="B2" s="311"/>
      <c r="C2" s="312"/>
      <c r="D2" s="312"/>
      <c r="E2" s="312"/>
      <c r="F2" s="312"/>
      <c r="G2" s="312"/>
      <c r="H2" s="312"/>
      <c r="I2" s="312"/>
      <c r="J2" s="312"/>
      <c r="K2" s="312"/>
      <c r="L2" s="312"/>
      <c r="M2" s="312"/>
      <c r="N2" s="312"/>
      <c r="O2" s="312"/>
      <c r="P2" s="312"/>
      <c r="Q2" s="313"/>
      <c r="R2" s="50"/>
      <c r="S2" s="50"/>
      <c r="T2" s="50"/>
      <c r="U2" s="50"/>
      <c r="V2" s="50"/>
      <c r="W2" s="50"/>
      <c r="X2" s="50"/>
      <c r="Y2" s="50"/>
      <c r="Z2" s="50"/>
      <c r="AA2" s="50"/>
      <c r="AB2" s="50"/>
      <c r="AC2" s="50"/>
      <c r="AD2" s="50"/>
      <c r="AE2" s="50"/>
      <c r="AF2" s="50"/>
    </row>
    <row r="3" spans="1:32" ht="7.5" customHeight="1" thickBot="1">
      <c r="A3" s="50"/>
      <c r="B3" s="202"/>
      <c r="C3" s="190"/>
      <c r="D3" s="190"/>
      <c r="E3" s="190"/>
      <c r="F3" s="190"/>
      <c r="G3" s="190"/>
      <c r="H3" s="190"/>
      <c r="I3" s="190"/>
      <c r="J3" s="190"/>
      <c r="K3" s="190"/>
      <c r="L3" s="190"/>
      <c r="M3" s="190"/>
      <c r="N3" s="190"/>
      <c r="O3" s="190"/>
      <c r="P3" s="190"/>
      <c r="Q3" s="203"/>
      <c r="R3" s="50"/>
      <c r="S3" s="50"/>
      <c r="T3" s="50"/>
      <c r="U3" s="50"/>
      <c r="V3" s="50"/>
      <c r="W3" s="50"/>
      <c r="X3" s="50"/>
      <c r="Y3" s="50"/>
      <c r="Z3" s="50"/>
      <c r="AA3" s="50"/>
      <c r="AB3" s="50"/>
      <c r="AC3" s="50"/>
      <c r="AD3" s="50"/>
      <c r="AE3" s="50"/>
      <c r="AF3" s="50"/>
    </row>
    <row r="4" spans="1:32" ht="30" customHeight="1" thickBot="1" thickTop="1">
      <c r="A4" s="50"/>
      <c r="B4" s="202"/>
      <c r="C4" s="701" t="s">
        <v>238</v>
      </c>
      <c r="D4" s="702"/>
      <c r="E4" s="706" t="s">
        <v>1</v>
      </c>
      <c r="F4" s="706"/>
      <c r="G4" s="706"/>
      <c r="H4" s="706"/>
      <c r="I4" s="706"/>
      <c r="J4" s="706"/>
      <c r="K4" s="706"/>
      <c r="L4" s="706"/>
      <c r="M4" s="706"/>
      <c r="N4" s="706"/>
      <c r="O4" s="706"/>
      <c r="P4" s="513"/>
      <c r="Q4" s="203"/>
      <c r="R4" s="50"/>
      <c r="S4" s="50"/>
      <c r="T4" s="50"/>
      <c r="U4" s="50"/>
      <c r="V4" s="50"/>
      <c r="W4" s="50"/>
      <c r="X4" s="50"/>
      <c r="Y4" s="50"/>
      <c r="Z4" s="50"/>
      <c r="AA4" s="50"/>
      <c r="AB4" s="50"/>
      <c r="AC4" s="50"/>
      <c r="AD4" s="50"/>
      <c r="AE4" s="50"/>
      <c r="AF4" s="50"/>
    </row>
    <row r="5" spans="1:32" ht="9.75" customHeight="1" thickTop="1">
      <c r="A5" s="50"/>
      <c r="B5" s="202"/>
      <c r="C5" s="190"/>
      <c r="D5" s="190"/>
      <c r="E5" s="190"/>
      <c r="F5" s="190"/>
      <c r="G5" s="190"/>
      <c r="H5" s="190"/>
      <c r="I5" s="190"/>
      <c r="J5" s="190"/>
      <c r="K5" s="190"/>
      <c r="L5" s="190"/>
      <c r="M5" s="190"/>
      <c r="N5" s="190"/>
      <c r="O5" s="190"/>
      <c r="P5" s="190"/>
      <c r="Q5" s="203"/>
      <c r="R5" s="50"/>
      <c r="S5" s="50"/>
      <c r="T5" s="50"/>
      <c r="U5" s="50"/>
      <c r="V5" s="50"/>
      <c r="W5" s="50"/>
      <c r="X5" s="50"/>
      <c r="Y5" s="50"/>
      <c r="Z5" s="50"/>
      <c r="AA5" s="50"/>
      <c r="AB5" s="50"/>
      <c r="AC5" s="50"/>
      <c r="AD5" s="50"/>
      <c r="AE5" s="50"/>
      <c r="AF5" s="50"/>
    </row>
    <row r="6" spans="1:32" ht="9.75" customHeight="1">
      <c r="A6" s="50"/>
      <c r="B6" s="202"/>
      <c r="C6" s="190"/>
      <c r="D6" s="190"/>
      <c r="E6" s="190"/>
      <c r="F6" s="190"/>
      <c r="G6" s="190"/>
      <c r="H6" s="190"/>
      <c r="I6" s="190"/>
      <c r="J6" s="190"/>
      <c r="K6" s="190"/>
      <c r="L6" s="190"/>
      <c r="M6" s="190"/>
      <c r="N6" s="190"/>
      <c r="O6" s="190"/>
      <c r="P6" s="190"/>
      <c r="Q6" s="203"/>
      <c r="R6" s="50"/>
      <c r="S6" s="50"/>
      <c r="T6" s="50"/>
      <c r="U6" s="50"/>
      <c r="V6" s="50"/>
      <c r="W6" s="50"/>
      <c r="X6" s="50"/>
      <c r="Y6" s="50"/>
      <c r="Z6" s="50"/>
      <c r="AA6" s="50"/>
      <c r="AB6" s="50"/>
      <c r="AC6" s="50"/>
      <c r="AD6" s="50"/>
      <c r="AE6" s="50"/>
      <c r="AF6" s="50"/>
    </row>
    <row r="7" spans="1:32" ht="9.75" customHeight="1">
      <c r="A7" s="50"/>
      <c r="B7" s="202"/>
      <c r="C7" s="190"/>
      <c r="D7" s="190"/>
      <c r="E7" s="190"/>
      <c r="F7" s="190"/>
      <c r="G7" s="190"/>
      <c r="H7" s="190"/>
      <c r="I7" s="190"/>
      <c r="J7" s="190"/>
      <c r="K7" s="190"/>
      <c r="L7" s="190"/>
      <c r="M7" s="190"/>
      <c r="N7" s="190"/>
      <c r="O7" s="190"/>
      <c r="P7" s="190"/>
      <c r="Q7" s="203"/>
      <c r="R7" s="50"/>
      <c r="S7" s="50"/>
      <c r="T7" s="50"/>
      <c r="U7" s="50"/>
      <c r="V7" s="50"/>
      <c r="W7" s="50"/>
      <c r="X7" s="50"/>
      <c r="Y7" s="50"/>
      <c r="Z7" s="50"/>
      <c r="AA7" s="50"/>
      <c r="AB7" s="50"/>
      <c r="AC7" s="50"/>
      <c r="AD7" s="50"/>
      <c r="AE7" s="50"/>
      <c r="AF7" s="50"/>
    </row>
    <row r="8" spans="1:32" ht="9.75" customHeight="1">
      <c r="A8" s="50"/>
      <c r="B8" s="202"/>
      <c r="C8" s="190"/>
      <c r="D8" s="190"/>
      <c r="E8" s="190"/>
      <c r="F8" s="190"/>
      <c r="G8" s="190"/>
      <c r="H8" s="190"/>
      <c r="I8" s="190"/>
      <c r="J8" s="190"/>
      <c r="K8" s="190"/>
      <c r="L8" s="190"/>
      <c r="M8" s="190"/>
      <c r="N8" s="190"/>
      <c r="O8" s="190"/>
      <c r="P8" s="190"/>
      <c r="Q8" s="203"/>
      <c r="R8" s="50"/>
      <c r="S8" s="50"/>
      <c r="T8" s="50"/>
      <c r="U8" s="50"/>
      <c r="V8" s="50"/>
      <c r="W8" s="50"/>
      <c r="X8" s="50"/>
      <c r="Y8" s="50"/>
      <c r="Z8" s="50"/>
      <c r="AA8" s="50"/>
      <c r="AB8" s="50"/>
      <c r="AC8" s="50"/>
      <c r="AD8" s="50"/>
      <c r="AE8" s="50"/>
      <c r="AF8" s="50"/>
    </row>
    <row r="9" spans="1:32" ht="9.75" customHeight="1">
      <c r="A9" s="50"/>
      <c r="B9" s="202"/>
      <c r="C9" s="190"/>
      <c r="D9" s="190"/>
      <c r="E9" s="190"/>
      <c r="F9" s="190"/>
      <c r="G9" s="190"/>
      <c r="H9" s="190"/>
      <c r="I9" s="190"/>
      <c r="J9" s="190"/>
      <c r="K9" s="190"/>
      <c r="L9" s="190"/>
      <c r="M9" s="190"/>
      <c r="N9" s="190"/>
      <c r="O9" s="190"/>
      <c r="P9" s="190"/>
      <c r="Q9" s="203"/>
      <c r="R9" s="50"/>
      <c r="S9" s="50"/>
      <c r="T9" s="50"/>
      <c r="U9" s="50"/>
      <c r="V9" s="50"/>
      <c r="W9" s="50"/>
      <c r="X9" s="50"/>
      <c r="Y9" s="50"/>
      <c r="Z9" s="50"/>
      <c r="AA9" s="50"/>
      <c r="AB9" s="50"/>
      <c r="AC9" s="50"/>
      <c r="AD9" s="50"/>
      <c r="AE9" s="50"/>
      <c r="AF9" s="50"/>
    </row>
    <row r="10" spans="1:32" ht="7.5" customHeight="1">
      <c r="A10" s="50"/>
      <c r="B10" s="202"/>
      <c r="C10" s="190"/>
      <c r="D10" s="190"/>
      <c r="E10" s="190"/>
      <c r="F10" s="190"/>
      <c r="G10" s="190"/>
      <c r="H10" s="190"/>
      <c r="I10" s="190"/>
      <c r="J10" s="190"/>
      <c r="K10" s="190"/>
      <c r="L10" s="190"/>
      <c r="M10" s="190"/>
      <c r="N10" s="190"/>
      <c r="O10" s="190"/>
      <c r="P10" s="190"/>
      <c r="Q10" s="203"/>
      <c r="R10" s="50"/>
      <c r="S10" s="50"/>
      <c r="T10" s="50"/>
      <c r="U10" s="50"/>
      <c r="V10" s="50"/>
      <c r="W10" s="50"/>
      <c r="X10" s="50"/>
      <c r="Y10" s="50"/>
      <c r="Z10" s="50"/>
      <c r="AA10" s="50"/>
      <c r="AB10" s="50"/>
      <c r="AC10" s="50"/>
      <c r="AD10" s="50"/>
      <c r="AE10" s="50"/>
      <c r="AF10" s="50"/>
    </row>
    <row r="11" spans="1:32" s="352" customFormat="1" ht="14.25">
      <c r="A11" s="351"/>
      <c r="B11" s="363"/>
      <c r="C11" s="703"/>
      <c r="D11" s="704"/>
      <c r="E11" s="704"/>
      <c r="F11" s="704"/>
      <c r="G11" s="704"/>
      <c r="H11" s="704"/>
      <c r="I11" s="704"/>
      <c r="J11" s="704"/>
      <c r="K11" s="704"/>
      <c r="L11" s="704"/>
      <c r="M11" s="704"/>
      <c r="N11" s="704"/>
      <c r="O11" s="704"/>
      <c r="P11" s="705"/>
      <c r="Q11" s="367"/>
      <c r="R11" s="351"/>
      <c r="S11" s="351"/>
      <c r="T11" s="351"/>
      <c r="U11" s="351"/>
      <c r="V11" s="351"/>
      <c r="W11" s="351"/>
      <c r="X11" s="351"/>
      <c r="Y11" s="351"/>
      <c r="Z11" s="351"/>
      <c r="AA11" s="351"/>
      <c r="AB11" s="351"/>
      <c r="AC11" s="351"/>
      <c r="AD11" s="351"/>
      <c r="AE11" s="351"/>
      <c r="AF11" s="351"/>
    </row>
    <row r="12" spans="1:32" s="352" customFormat="1" ht="15" thickBot="1">
      <c r="A12" s="351"/>
      <c r="B12" s="363"/>
      <c r="C12" s="364"/>
      <c r="D12" s="365"/>
      <c r="E12" s="365"/>
      <c r="F12" s="365"/>
      <c r="G12" s="365"/>
      <c r="H12" s="365"/>
      <c r="I12" s="365"/>
      <c r="J12" s="365"/>
      <c r="K12" s="365"/>
      <c r="L12" s="365"/>
      <c r="M12" s="365"/>
      <c r="N12" s="365"/>
      <c r="O12" s="365"/>
      <c r="P12" s="366"/>
      <c r="Q12" s="367"/>
      <c r="R12" s="351"/>
      <c r="S12" s="351"/>
      <c r="T12" s="351"/>
      <c r="U12" s="351"/>
      <c r="V12" s="351"/>
      <c r="W12" s="351"/>
      <c r="X12" s="351"/>
      <c r="Y12" s="351"/>
      <c r="Z12" s="351"/>
      <c r="AA12" s="351"/>
      <c r="AB12" s="351"/>
      <c r="AC12" s="351"/>
      <c r="AD12" s="351"/>
      <c r="AE12" s="351"/>
      <c r="AF12" s="351"/>
    </row>
    <row r="13" spans="1:32" s="352" customFormat="1" ht="18.75" thickBot="1">
      <c r="A13" s="351"/>
      <c r="B13" s="363"/>
      <c r="C13" s="364"/>
      <c r="D13" s="431" t="s">
        <v>296</v>
      </c>
      <c r="E13" s="707">
        <v>19</v>
      </c>
      <c r="F13" s="708"/>
      <c r="G13" s="365"/>
      <c r="H13" s="365"/>
      <c r="I13" s="365"/>
      <c r="J13" s="365"/>
      <c r="K13" s="365"/>
      <c r="L13" s="365"/>
      <c r="M13" s="365"/>
      <c r="N13" s="365"/>
      <c r="O13" s="365"/>
      <c r="P13" s="366"/>
      <c r="Q13" s="367"/>
      <c r="R13" s="351"/>
      <c r="S13" s="351"/>
      <c r="T13" s="351"/>
      <c r="U13" s="351"/>
      <c r="V13" s="351"/>
      <c r="W13" s="351"/>
      <c r="X13" s="351"/>
      <c r="Y13" s="351"/>
      <c r="Z13" s="351"/>
      <c r="AA13" s="351"/>
      <c r="AB13" s="351"/>
      <c r="AC13" s="351"/>
      <c r="AD13" s="351"/>
      <c r="AE13" s="351"/>
      <c r="AF13" s="351"/>
    </row>
    <row r="14" spans="1:32" s="352" customFormat="1" ht="7.5" customHeight="1" thickBot="1">
      <c r="A14" s="351"/>
      <c r="B14" s="363"/>
      <c r="C14" s="364"/>
      <c r="D14" s="365"/>
      <c r="E14" s="365"/>
      <c r="F14" s="365"/>
      <c r="G14" s="365"/>
      <c r="H14" s="365"/>
      <c r="I14" s="365"/>
      <c r="J14" s="365"/>
      <c r="K14" s="365"/>
      <c r="L14" s="365"/>
      <c r="M14" s="365"/>
      <c r="N14" s="365"/>
      <c r="O14" s="365"/>
      <c r="P14" s="366"/>
      <c r="Q14" s="367"/>
      <c r="R14" s="351"/>
      <c r="S14" s="351"/>
      <c r="T14" s="351"/>
      <c r="U14" s="351"/>
      <c r="V14" s="351"/>
      <c r="W14" s="351"/>
      <c r="X14" s="351"/>
      <c r="Y14" s="351"/>
      <c r="Z14" s="351"/>
      <c r="AA14" s="351"/>
      <c r="AB14" s="351"/>
      <c r="AC14" s="351"/>
      <c r="AD14" s="351"/>
      <c r="AE14" s="351"/>
      <c r="AF14" s="351"/>
    </row>
    <row r="15" spans="1:32" s="352" customFormat="1" ht="18">
      <c r="A15" s="351"/>
      <c r="B15" s="363"/>
      <c r="C15" s="364"/>
      <c r="D15" s="696" t="s">
        <v>297</v>
      </c>
      <c r="E15" s="697"/>
      <c r="F15" s="698"/>
      <c r="G15" s="365"/>
      <c r="H15" s="365"/>
      <c r="I15" s="365"/>
      <c r="J15" s="365"/>
      <c r="K15" s="365"/>
      <c r="L15" s="365"/>
      <c r="M15" s="365"/>
      <c r="N15" s="365"/>
      <c r="O15" s="365"/>
      <c r="P15" s="366"/>
      <c r="Q15" s="367"/>
      <c r="R15" s="351"/>
      <c r="S15" s="351"/>
      <c r="T15" s="351"/>
      <c r="U15" s="351"/>
      <c r="V15" s="351"/>
      <c r="W15" s="351"/>
      <c r="X15" s="351"/>
      <c r="Y15" s="351"/>
      <c r="Z15" s="351"/>
      <c r="AA15" s="351"/>
      <c r="AB15" s="351"/>
      <c r="AC15" s="351"/>
      <c r="AD15" s="351"/>
      <c r="AE15" s="351"/>
      <c r="AF15" s="351"/>
    </row>
    <row r="16" spans="1:32" s="352" customFormat="1" ht="15">
      <c r="A16" s="351"/>
      <c r="B16" s="363"/>
      <c r="C16" s="364"/>
      <c r="D16" s="423" t="s">
        <v>24</v>
      </c>
      <c r="E16" s="710" t="s">
        <v>25</v>
      </c>
      <c r="F16" s="711"/>
      <c r="G16" s="365"/>
      <c r="H16" s="365"/>
      <c r="I16" s="365"/>
      <c r="J16" s="365"/>
      <c r="K16" s="365"/>
      <c r="L16" s="365"/>
      <c r="M16" s="365"/>
      <c r="N16" s="365"/>
      <c r="O16" s="365"/>
      <c r="P16" s="366"/>
      <c r="Q16" s="367"/>
      <c r="R16" s="351"/>
      <c r="S16" s="351"/>
      <c r="T16" s="351"/>
      <c r="U16" s="351"/>
      <c r="V16" s="351"/>
      <c r="W16" s="351"/>
      <c r="X16" s="351"/>
      <c r="Y16" s="351"/>
      <c r="Z16" s="351"/>
      <c r="AA16" s="351"/>
      <c r="AB16" s="351"/>
      <c r="AC16" s="351"/>
      <c r="AD16" s="351"/>
      <c r="AE16" s="351"/>
      <c r="AF16" s="351"/>
    </row>
    <row r="17" spans="1:32" s="352" customFormat="1" ht="15.75" customHeight="1">
      <c r="A17" s="351"/>
      <c r="B17" s="363"/>
      <c r="C17" s="364"/>
      <c r="D17" s="424" t="s">
        <v>22</v>
      </c>
      <c r="E17" s="691">
        <v>1000</v>
      </c>
      <c r="F17" s="692"/>
      <c r="G17" s="365"/>
      <c r="H17" s="365"/>
      <c r="I17" s="365"/>
      <c r="J17" s="365"/>
      <c r="K17" s="365"/>
      <c r="L17" s="365"/>
      <c r="M17" s="365"/>
      <c r="N17" s="365"/>
      <c r="O17" s="365"/>
      <c r="P17" s="366"/>
      <c r="Q17" s="367"/>
      <c r="R17" s="351"/>
      <c r="S17" s="351"/>
      <c r="T17" s="351"/>
      <c r="U17" s="351"/>
      <c r="V17" s="351"/>
      <c r="W17" s="351"/>
      <c r="X17" s="351"/>
      <c r="Y17" s="351"/>
      <c r="Z17" s="351"/>
      <c r="AA17" s="351"/>
      <c r="AB17" s="351"/>
      <c r="AC17" s="351"/>
      <c r="AD17" s="351"/>
      <c r="AE17" s="351"/>
      <c r="AF17" s="351"/>
    </row>
    <row r="18" spans="1:32" s="352" customFormat="1" ht="15.75" customHeight="1">
      <c r="A18" s="351"/>
      <c r="B18" s="363"/>
      <c r="C18" s="364"/>
      <c r="D18" s="424" t="s">
        <v>27</v>
      </c>
      <c r="E18" s="691"/>
      <c r="F18" s="692"/>
      <c r="G18" s="365"/>
      <c r="H18" s="365"/>
      <c r="I18" s="365"/>
      <c r="J18" s="365"/>
      <c r="K18" s="365"/>
      <c r="L18" s="365"/>
      <c r="M18" s="365"/>
      <c r="N18" s="365"/>
      <c r="O18" s="365"/>
      <c r="P18" s="366"/>
      <c r="Q18" s="367"/>
      <c r="R18" s="351"/>
      <c r="S18" s="351"/>
      <c r="T18" s="351"/>
      <c r="U18" s="351"/>
      <c r="V18" s="351"/>
      <c r="W18" s="351"/>
      <c r="X18" s="351"/>
      <c r="Y18" s="351"/>
      <c r="Z18" s="351"/>
      <c r="AA18" s="351"/>
      <c r="AB18" s="351"/>
      <c r="AC18" s="351"/>
      <c r="AD18" s="351"/>
      <c r="AE18" s="351"/>
      <c r="AF18" s="351"/>
    </row>
    <row r="19" spans="1:32" s="352" customFormat="1" ht="15.75" customHeight="1">
      <c r="A19" s="351"/>
      <c r="B19" s="363"/>
      <c r="C19" s="364"/>
      <c r="D19" s="424" t="s">
        <v>28</v>
      </c>
      <c r="E19" s="691"/>
      <c r="F19" s="692"/>
      <c r="G19" s="365"/>
      <c r="H19" s="365"/>
      <c r="I19" s="365"/>
      <c r="J19" s="365"/>
      <c r="K19" s="365"/>
      <c r="L19" s="365"/>
      <c r="M19" s="365"/>
      <c r="N19" s="365"/>
      <c r="O19" s="365"/>
      <c r="P19" s="366"/>
      <c r="Q19" s="367"/>
      <c r="R19" s="351"/>
      <c r="S19" s="351"/>
      <c r="T19" s="351"/>
      <c r="U19" s="351"/>
      <c r="V19" s="351"/>
      <c r="W19" s="351"/>
      <c r="X19" s="351"/>
      <c r="Y19" s="351"/>
      <c r="Z19" s="351"/>
      <c r="AA19" s="351"/>
      <c r="AB19" s="351"/>
      <c r="AC19" s="351"/>
      <c r="AD19" s="351"/>
      <c r="AE19" s="351"/>
      <c r="AF19" s="351"/>
    </row>
    <row r="20" spans="1:32" s="352" customFormat="1" ht="15.75" customHeight="1">
      <c r="A20" s="351"/>
      <c r="B20" s="363"/>
      <c r="C20" s="364"/>
      <c r="D20" s="424" t="s">
        <v>4</v>
      </c>
      <c r="E20" s="691"/>
      <c r="F20" s="692"/>
      <c r="G20" s="365"/>
      <c r="H20" s="365"/>
      <c r="I20" s="365"/>
      <c r="J20" s="365"/>
      <c r="K20" s="365"/>
      <c r="L20" s="365"/>
      <c r="M20" s="365"/>
      <c r="N20" s="365"/>
      <c r="O20" s="365"/>
      <c r="P20" s="366"/>
      <c r="Q20" s="367"/>
      <c r="R20" s="351"/>
      <c r="S20" s="351"/>
      <c r="T20" s="351"/>
      <c r="U20" s="351"/>
      <c r="V20" s="351"/>
      <c r="W20" s="351"/>
      <c r="X20" s="351"/>
      <c r="Y20" s="351"/>
      <c r="Z20" s="351"/>
      <c r="AA20" s="351"/>
      <c r="AB20" s="351"/>
      <c r="AC20" s="351"/>
      <c r="AD20" s="351"/>
      <c r="AE20" s="351"/>
      <c r="AF20" s="351"/>
    </row>
    <row r="21" spans="1:32" s="352" customFormat="1" ht="15.75" customHeight="1">
      <c r="A21" s="351"/>
      <c r="B21" s="363"/>
      <c r="C21" s="364"/>
      <c r="D21" s="424" t="s">
        <v>5</v>
      </c>
      <c r="E21" s="691"/>
      <c r="F21" s="692"/>
      <c r="G21" s="365"/>
      <c r="H21" s="365"/>
      <c r="I21" s="365"/>
      <c r="J21" s="365"/>
      <c r="K21" s="365"/>
      <c r="L21" s="365"/>
      <c r="M21" s="365"/>
      <c r="N21" s="365"/>
      <c r="O21" s="365"/>
      <c r="P21" s="366"/>
      <c r="Q21" s="367"/>
      <c r="R21" s="351"/>
      <c r="S21" s="351"/>
      <c r="T21" s="351"/>
      <c r="U21" s="351"/>
      <c r="V21" s="351"/>
      <c r="W21" s="351"/>
      <c r="X21" s="351"/>
      <c r="Y21" s="351"/>
      <c r="Z21" s="351"/>
      <c r="AA21" s="351"/>
      <c r="AB21" s="351"/>
      <c r="AC21" s="351"/>
      <c r="AD21" s="351"/>
      <c r="AE21" s="351"/>
      <c r="AF21" s="351"/>
    </row>
    <row r="22" spans="1:32" s="352" customFormat="1" ht="15" customHeight="1" thickBot="1">
      <c r="A22" s="351"/>
      <c r="B22" s="363"/>
      <c r="C22" s="364"/>
      <c r="D22" s="424" t="s">
        <v>6</v>
      </c>
      <c r="E22" s="691"/>
      <c r="F22" s="692"/>
      <c r="G22" s="365"/>
      <c r="H22" s="365"/>
      <c r="I22" s="365"/>
      <c r="J22" s="365"/>
      <c r="K22" s="365"/>
      <c r="L22" s="365"/>
      <c r="M22" s="365"/>
      <c r="N22" s="365"/>
      <c r="O22" s="365"/>
      <c r="P22" s="366"/>
      <c r="Q22" s="367"/>
      <c r="R22" s="351"/>
      <c r="S22" s="351"/>
      <c r="T22" s="351"/>
      <c r="U22" s="351"/>
      <c r="V22" s="351"/>
      <c r="W22" s="351"/>
      <c r="X22" s="351"/>
      <c r="Y22" s="351"/>
      <c r="Z22" s="351"/>
      <c r="AA22" s="351"/>
      <c r="AB22" s="351"/>
      <c r="AC22" s="351"/>
      <c r="AD22" s="351"/>
      <c r="AE22" s="351"/>
      <c r="AF22" s="351"/>
    </row>
    <row r="23" spans="1:32" s="352" customFormat="1" ht="16.5" thickBot="1">
      <c r="A23" s="351"/>
      <c r="B23" s="363"/>
      <c r="C23" s="364"/>
      <c r="D23" s="425" t="s">
        <v>3</v>
      </c>
      <c r="E23" s="686"/>
      <c r="F23" s="687"/>
      <c r="G23" s="380">
        <f>SUM(E17:F23)</f>
        <v>1000</v>
      </c>
      <c r="H23" s="365"/>
      <c r="I23" s="365"/>
      <c r="J23" s="365"/>
      <c r="K23" s="365"/>
      <c r="L23" s="365"/>
      <c r="M23" s="365"/>
      <c r="N23" s="365"/>
      <c r="O23" s="365"/>
      <c r="P23" s="366"/>
      <c r="Q23" s="367"/>
      <c r="R23" s="351"/>
      <c r="S23" s="351"/>
      <c r="T23" s="351"/>
      <c r="U23" s="351"/>
      <c r="V23" s="351"/>
      <c r="W23" s="351"/>
      <c r="X23" s="351"/>
      <c r="Y23" s="351"/>
      <c r="Z23" s="351"/>
      <c r="AA23" s="351"/>
      <c r="AB23" s="351"/>
      <c r="AC23" s="351"/>
      <c r="AD23" s="351"/>
      <c r="AE23" s="351"/>
      <c r="AF23" s="351"/>
    </row>
    <row r="24" spans="1:32" s="352" customFormat="1" ht="6" customHeight="1" thickBot="1">
      <c r="A24" s="351"/>
      <c r="B24" s="363"/>
      <c r="C24" s="364"/>
      <c r="D24" s="365"/>
      <c r="E24" s="365"/>
      <c r="F24" s="365"/>
      <c r="G24" s="365"/>
      <c r="H24" s="365"/>
      <c r="I24" s="365"/>
      <c r="J24" s="365"/>
      <c r="K24" s="365"/>
      <c r="L24" s="365"/>
      <c r="M24" s="365"/>
      <c r="N24" s="365"/>
      <c r="O24" s="365"/>
      <c r="P24" s="366"/>
      <c r="Q24" s="367"/>
      <c r="R24" s="351"/>
      <c r="S24" s="351"/>
      <c r="T24" s="351"/>
      <c r="U24" s="351"/>
      <c r="V24" s="351"/>
      <c r="W24" s="351"/>
      <c r="X24" s="351"/>
      <c r="Y24" s="351"/>
      <c r="Z24" s="351"/>
      <c r="AA24" s="351"/>
      <c r="AB24" s="351"/>
      <c r="AC24" s="351"/>
      <c r="AD24" s="351"/>
      <c r="AE24" s="351"/>
      <c r="AF24" s="351"/>
    </row>
    <row r="25" spans="1:32" s="352" customFormat="1" ht="18.75" thickBot="1">
      <c r="A25" s="351"/>
      <c r="B25" s="363"/>
      <c r="C25" s="364"/>
      <c r="D25" s="709" t="s">
        <v>298</v>
      </c>
      <c r="E25" s="689"/>
      <c r="F25" s="690"/>
      <c r="G25" s="379">
        <f>IF(G23=0,0,IF(E13=31,G23,(G23/30)*E13))</f>
        <v>633.3333333333334</v>
      </c>
      <c r="H25" s="365"/>
      <c r="I25" s="365"/>
      <c r="J25" s="365"/>
      <c r="K25" s="365"/>
      <c r="L25" s="365"/>
      <c r="M25" s="365"/>
      <c r="N25" s="365"/>
      <c r="O25" s="365"/>
      <c r="P25" s="366"/>
      <c r="Q25" s="367"/>
      <c r="R25" s="351"/>
      <c r="S25" s="351"/>
      <c r="T25" s="351"/>
      <c r="U25" s="351"/>
      <c r="V25" s="351"/>
      <c r="W25" s="351"/>
      <c r="X25" s="351"/>
      <c r="Y25" s="351"/>
      <c r="Z25" s="351"/>
      <c r="AA25" s="351"/>
      <c r="AB25" s="351"/>
      <c r="AC25" s="351"/>
      <c r="AD25" s="351"/>
      <c r="AE25" s="351"/>
      <c r="AF25" s="351"/>
    </row>
    <row r="26" spans="1:32" s="352" customFormat="1" ht="6.75" customHeight="1" thickBot="1">
      <c r="A26" s="351"/>
      <c r="B26" s="363"/>
      <c r="C26" s="364"/>
      <c r="D26" s="365"/>
      <c r="E26" s="365"/>
      <c r="F26" s="365"/>
      <c r="G26" s="365"/>
      <c r="H26" s="365"/>
      <c r="I26" s="365"/>
      <c r="J26" s="365"/>
      <c r="K26" s="365"/>
      <c r="L26" s="365"/>
      <c r="M26" s="365"/>
      <c r="N26" s="365"/>
      <c r="O26" s="365"/>
      <c r="P26" s="366"/>
      <c r="Q26" s="367"/>
      <c r="R26" s="351"/>
      <c r="S26" s="351"/>
      <c r="T26" s="351"/>
      <c r="U26" s="351"/>
      <c r="V26" s="351"/>
      <c r="W26" s="351"/>
      <c r="X26" s="351"/>
      <c r="Y26" s="351"/>
      <c r="Z26" s="351"/>
      <c r="AA26" s="351"/>
      <c r="AB26" s="351"/>
      <c r="AC26" s="351"/>
      <c r="AD26" s="351"/>
      <c r="AE26" s="351"/>
      <c r="AF26" s="351"/>
    </row>
    <row r="27" spans="1:32" s="352" customFormat="1" ht="18">
      <c r="A27" s="351"/>
      <c r="B27" s="363"/>
      <c r="C27" s="364"/>
      <c r="D27" s="712" t="s">
        <v>256</v>
      </c>
      <c r="E27" s="713"/>
      <c r="F27" s="714"/>
      <c r="G27" s="365"/>
      <c r="H27" s="365"/>
      <c r="I27" s="365"/>
      <c r="J27" s="365"/>
      <c r="K27" s="365"/>
      <c r="L27" s="365"/>
      <c r="M27" s="365"/>
      <c r="N27" s="365"/>
      <c r="O27" s="365"/>
      <c r="P27" s="366"/>
      <c r="Q27" s="367"/>
      <c r="R27" s="351"/>
      <c r="S27" s="351"/>
      <c r="T27" s="351"/>
      <c r="U27" s="351"/>
      <c r="V27" s="351"/>
      <c r="W27" s="351"/>
      <c r="X27" s="351"/>
      <c r="Y27" s="351"/>
      <c r="Z27" s="351"/>
      <c r="AA27" s="351"/>
      <c r="AB27" s="351"/>
      <c r="AC27" s="351"/>
      <c r="AD27" s="351"/>
      <c r="AE27" s="351"/>
      <c r="AF27" s="351"/>
    </row>
    <row r="28" spans="1:32" s="352" customFormat="1" ht="15">
      <c r="A28" s="351"/>
      <c r="B28" s="363"/>
      <c r="C28" s="364"/>
      <c r="D28" s="428" t="s">
        <v>295</v>
      </c>
      <c r="E28" s="375">
        <v>0.047</v>
      </c>
      <c r="F28" s="383">
        <f>CALC2!J95</f>
        <v>54.833333333333336</v>
      </c>
      <c r="G28" s="357"/>
      <c r="H28" s="365"/>
      <c r="I28" s="365"/>
      <c r="J28" s="365"/>
      <c r="K28" s="365"/>
      <c r="L28" s="365"/>
      <c r="M28" s="365"/>
      <c r="N28" s="365"/>
      <c r="O28" s="365"/>
      <c r="P28" s="366"/>
      <c r="Q28" s="367"/>
      <c r="R28" s="351"/>
      <c r="S28" s="351"/>
      <c r="T28" s="351"/>
      <c r="U28" s="351"/>
      <c r="V28" s="351"/>
      <c r="W28" s="351"/>
      <c r="X28" s="351"/>
      <c r="Y28" s="351"/>
      <c r="Z28" s="351"/>
      <c r="AA28" s="351"/>
      <c r="AB28" s="351"/>
      <c r="AC28" s="351"/>
      <c r="AD28" s="351"/>
      <c r="AE28" s="351"/>
      <c r="AF28" s="351"/>
    </row>
    <row r="29" spans="1:32" s="352" customFormat="1" ht="15">
      <c r="A29" s="351"/>
      <c r="B29" s="363"/>
      <c r="C29" s="364"/>
      <c r="D29" s="428" t="s">
        <v>257</v>
      </c>
      <c r="E29" s="376">
        <v>0.0155</v>
      </c>
      <c r="F29" s="384">
        <f>CALC2!J96</f>
        <v>18.083333333333336</v>
      </c>
      <c r="G29" s="357"/>
      <c r="H29" s="365"/>
      <c r="I29" s="365"/>
      <c r="J29" s="365"/>
      <c r="K29" s="365"/>
      <c r="L29" s="365"/>
      <c r="M29" s="365"/>
      <c r="N29" s="365"/>
      <c r="O29" s="365"/>
      <c r="P29" s="366"/>
      <c r="Q29" s="367"/>
      <c r="R29" s="351"/>
      <c r="S29" s="351"/>
      <c r="T29" s="351"/>
      <c r="U29" s="351"/>
      <c r="V29" s="351"/>
      <c r="W29" s="351"/>
      <c r="X29" s="351"/>
      <c r="Y29" s="351"/>
      <c r="Z29" s="351"/>
      <c r="AA29" s="351"/>
      <c r="AB29" s="351"/>
      <c r="AC29" s="351"/>
      <c r="AD29" s="351"/>
      <c r="AE29" s="351"/>
      <c r="AF29" s="351"/>
    </row>
    <row r="30" spans="1:32" s="352" customFormat="1" ht="15">
      <c r="A30" s="351"/>
      <c r="B30" s="363"/>
      <c r="C30" s="364"/>
      <c r="D30" s="428" t="s">
        <v>259</v>
      </c>
      <c r="E30" s="376">
        <v>0.001</v>
      </c>
      <c r="F30" s="384">
        <f>CALC2!J97</f>
        <v>1.1666666666666667</v>
      </c>
      <c r="G30" s="357"/>
      <c r="H30" s="365"/>
      <c r="I30" s="365"/>
      <c r="J30" s="365"/>
      <c r="K30" s="365"/>
      <c r="L30" s="365"/>
      <c r="M30" s="365"/>
      <c r="N30" s="365"/>
      <c r="O30" s="365"/>
      <c r="P30" s="366"/>
      <c r="Q30" s="367"/>
      <c r="R30" s="351"/>
      <c r="S30" s="351"/>
      <c r="T30" s="351"/>
      <c r="U30" s="351"/>
      <c r="V30" s="351"/>
      <c r="W30" s="351"/>
      <c r="X30" s="351"/>
      <c r="Y30" s="351"/>
      <c r="Z30" s="351"/>
      <c r="AA30" s="351"/>
      <c r="AB30" s="351"/>
      <c r="AC30" s="351"/>
      <c r="AD30" s="351"/>
      <c r="AE30" s="351"/>
      <c r="AF30" s="351"/>
    </row>
    <row r="31" spans="1:32" s="352" customFormat="1" ht="15">
      <c r="A31" s="351"/>
      <c r="B31" s="363"/>
      <c r="C31" s="364"/>
      <c r="D31" s="428" t="s">
        <v>258</v>
      </c>
      <c r="E31" s="376">
        <f>+E28</f>
        <v>0.047</v>
      </c>
      <c r="F31" s="384">
        <f>CALC2!$J$99</f>
        <v>0</v>
      </c>
      <c r="G31" s="357"/>
      <c r="H31" s="365"/>
      <c r="I31" s="365"/>
      <c r="J31" s="365"/>
      <c r="K31" s="365"/>
      <c r="L31" s="365"/>
      <c r="M31" s="365"/>
      <c r="N31" s="365"/>
      <c r="O31" s="365"/>
      <c r="P31" s="366"/>
      <c r="Q31" s="367"/>
      <c r="R31" s="351"/>
      <c r="S31" s="351"/>
      <c r="T31" s="351"/>
      <c r="U31" s="351"/>
      <c r="V31" s="351"/>
      <c r="W31" s="351"/>
      <c r="X31" s="351"/>
      <c r="Y31" s="351"/>
      <c r="Z31" s="351"/>
      <c r="AA31" s="351"/>
      <c r="AB31" s="351"/>
      <c r="AC31" s="351"/>
      <c r="AD31" s="351"/>
      <c r="AE31" s="351"/>
      <c r="AF31" s="351"/>
    </row>
    <row r="32" spans="1:32" s="352" customFormat="1" ht="16.5" thickBot="1">
      <c r="A32" s="351"/>
      <c r="B32" s="363"/>
      <c r="C32" s="364"/>
      <c r="D32" s="428" t="s">
        <v>260</v>
      </c>
      <c r="E32" s="389">
        <v>2</v>
      </c>
      <c r="F32" s="385"/>
      <c r="G32" s="357"/>
      <c r="H32" s="365"/>
      <c r="I32" s="365"/>
      <c r="J32" s="365"/>
      <c r="K32" s="365"/>
      <c r="L32" s="365"/>
      <c r="M32" s="365"/>
      <c r="N32" s="365"/>
      <c r="O32" s="365"/>
      <c r="P32" s="366"/>
      <c r="Q32" s="367"/>
      <c r="R32" s="351"/>
      <c r="S32" s="351"/>
      <c r="T32" s="351"/>
      <c r="U32" s="351"/>
      <c r="V32" s="351"/>
      <c r="W32" s="351"/>
      <c r="X32" s="351"/>
      <c r="Y32" s="351"/>
      <c r="Z32" s="351"/>
      <c r="AA32" s="351"/>
      <c r="AB32" s="351"/>
      <c r="AC32" s="351"/>
      <c r="AD32" s="351"/>
      <c r="AE32" s="351"/>
      <c r="AF32" s="351"/>
    </row>
    <row r="33" spans="1:32" s="352" customFormat="1" ht="16.5" thickBot="1">
      <c r="A33" s="351"/>
      <c r="B33" s="363"/>
      <c r="C33" s="364"/>
      <c r="D33" s="429" t="s">
        <v>261</v>
      </c>
      <c r="E33" s="382">
        <v>0.15</v>
      </c>
      <c r="F33" s="386">
        <f>CALC2!$P$118</f>
        <v>150</v>
      </c>
      <c r="G33" s="381">
        <f>-SUM(F28:F33)</f>
        <v>-224.08333333333334</v>
      </c>
      <c r="H33" s="365"/>
      <c r="I33" s="365"/>
      <c r="J33" s="365"/>
      <c r="K33" s="365"/>
      <c r="L33" s="365"/>
      <c r="M33" s="365"/>
      <c r="N33" s="365"/>
      <c r="O33" s="365"/>
      <c r="P33" s="366"/>
      <c r="Q33" s="367"/>
      <c r="R33" s="351"/>
      <c r="S33" s="351"/>
      <c r="T33" s="351"/>
      <c r="U33" s="351"/>
      <c r="V33" s="351"/>
      <c r="W33" s="351"/>
      <c r="X33" s="351"/>
      <c r="Y33" s="351"/>
      <c r="Z33" s="351"/>
      <c r="AA33" s="351"/>
      <c r="AB33" s="351"/>
      <c r="AC33" s="351"/>
      <c r="AD33" s="351"/>
      <c r="AE33" s="351"/>
      <c r="AF33" s="351"/>
    </row>
    <row r="34" spans="1:32" s="352" customFormat="1" ht="7.5" customHeight="1" thickBot="1">
      <c r="A34" s="351"/>
      <c r="B34" s="363"/>
      <c r="C34" s="364"/>
      <c r="D34" s="365"/>
      <c r="E34" s="365"/>
      <c r="F34" s="365"/>
      <c r="G34" s="365"/>
      <c r="H34" s="365"/>
      <c r="I34" s="365"/>
      <c r="J34" s="365"/>
      <c r="K34" s="365"/>
      <c r="L34" s="365"/>
      <c r="M34" s="365"/>
      <c r="N34" s="365"/>
      <c r="O34" s="365"/>
      <c r="P34" s="366"/>
      <c r="Q34" s="367"/>
      <c r="R34" s="351"/>
      <c r="S34" s="351"/>
      <c r="T34" s="351"/>
      <c r="U34" s="351"/>
      <c r="V34" s="351"/>
      <c r="W34" s="351"/>
      <c r="X34" s="351"/>
      <c r="Y34" s="351"/>
      <c r="Z34" s="351"/>
      <c r="AA34" s="351"/>
      <c r="AB34" s="351"/>
      <c r="AC34" s="351"/>
      <c r="AD34" s="351"/>
      <c r="AE34" s="351"/>
      <c r="AF34" s="351"/>
    </row>
    <row r="35" spans="1:32" s="352" customFormat="1" ht="18.75" thickBot="1">
      <c r="A35" s="351"/>
      <c r="B35" s="363"/>
      <c r="C35" s="364"/>
      <c r="D35" s="709" t="s">
        <v>299</v>
      </c>
      <c r="E35" s="689"/>
      <c r="F35" s="690"/>
      <c r="G35" s="471">
        <f>+G25+G33</f>
        <v>409.25</v>
      </c>
      <c r="H35" s="365"/>
      <c r="I35" s="365"/>
      <c r="J35" s="365"/>
      <c r="K35" s="365"/>
      <c r="L35" s="365"/>
      <c r="M35" s="365"/>
      <c r="N35" s="365"/>
      <c r="O35" s="365"/>
      <c r="P35" s="366"/>
      <c r="Q35" s="367"/>
      <c r="R35" s="351"/>
      <c r="S35" s="351"/>
      <c r="T35" s="351"/>
      <c r="U35" s="351"/>
      <c r="V35" s="351"/>
      <c r="W35" s="351"/>
      <c r="X35" s="351"/>
      <c r="Y35" s="351"/>
      <c r="Z35" s="351"/>
      <c r="AA35" s="351"/>
      <c r="AB35" s="351"/>
      <c r="AC35" s="351"/>
      <c r="AD35" s="351"/>
      <c r="AE35" s="351"/>
      <c r="AF35" s="351"/>
    </row>
    <row r="36" spans="1:32" s="352" customFormat="1" ht="18" customHeight="1">
      <c r="A36" s="351"/>
      <c r="B36" s="363"/>
      <c r="C36" s="368"/>
      <c r="D36" s="369"/>
      <c r="E36" s="369"/>
      <c r="F36" s="369"/>
      <c r="G36" s="369"/>
      <c r="H36" s="369"/>
      <c r="I36" s="369"/>
      <c r="J36" s="369"/>
      <c r="K36" s="369"/>
      <c r="L36" s="369"/>
      <c r="M36" s="369"/>
      <c r="N36" s="369"/>
      <c r="O36" s="369"/>
      <c r="P36" s="370"/>
      <c r="Q36" s="367"/>
      <c r="R36" s="351"/>
      <c r="S36" s="351"/>
      <c r="T36" s="351"/>
      <c r="U36" s="351"/>
      <c r="V36" s="351"/>
      <c r="W36" s="351"/>
      <c r="X36" s="351"/>
      <c r="Y36" s="351"/>
      <c r="Z36" s="351"/>
      <c r="AA36" s="351"/>
      <c r="AB36" s="351"/>
      <c r="AC36" s="351"/>
      <c r="AD36" s="351"/>
      <c r="AE36" s="351"/>
      <c r="AF36" s="351"/>
    </row>
    <row r="37" spans="1:32" ht="19.5" customHeight="1">
      <c r="A37" s="50"/>
      <c r="B37" s="204"/>
      <c r="C37" s="205"/>
      <c r="D37" s="205"/>
      <c r="E37" s="205"/>
      <c r="F37" s="205"/>
      <c r="G37" s="205"/>
      <c r="H37" s="205"/>
      <c r="I37" s="205"/>
      <c r="J37" s="205"/>
      <c r="K37" s="205"/>
      <c r="L37" s="205"/>
      <c r="M37" s="205"/>
      <c r="N37" s="205"/>
      <c r="O37" s="205"/>
      <c r="P37" s="205"/>
      <c r="Q37" s="206"/>
      <c r="R37" s="50"/>
      <c r="S37" s="50"/>
      <c r="T37" s="50"/>
      <c r="U37" s="50"/>
      <c r="V37" s="50"/>
      <c r="W37" s="50"/>
      <c r="X37" s="50"/>
      <c r="Y37" s="50"/>
      <c r="Z37" s="50"/>
      <c r="AA37" s="50"/>
      <c r="AB37" s="50"/>
      <c r="AC37" s="50"/>
      <c r="AD37" s="50"/>
      <c r="AE37" s="50"/>
      <c r="AF37" s="50"/>
    </row>
    <row r="38" spans="1:32" ht="12.75">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row>
    <row r="39" spans="1:32" ht="12.75">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row>
    <row r="40" spans="1:32" ht="12.75">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row>
    <row r="41" spans="1:32" ht="12.75">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row>
    <row r="42" spans="1:32" ht="12.75">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row>
    <row r="43" spans="1:32" ht="12.75">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row>
    <row r="44" spans="1:32" ht="12.75">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row>
    <row r="45" spans="1:32" ht="12.75">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row>
    <row r="46" spans="1:32" ht="12.75">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row>
    <row r="47" spans="1:32" ht="12.75">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row>
    <row r="48" spans="1:32" ht="12.75">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row>
    <row r="49" spans="1:32" ht="12.75">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row>
    <row r="50" spans="1:32" ht="12.7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row>
    <row r="51" spans="1:32" ht="12.7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row>
    <row r="52" spans="1:32" ht="12.7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row>
    <row r="53" spans="1:32" ht="12.7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row>
    <row r="54" spans="1:32" ht="12.75">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row>
    <row r="55" spans="1:32" ht="12.75">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row>
    <row r="56" spans="1:32" ht="12.7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row>
    <row r="57" spans="1:32" ht="12.75">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row>
    <row r="58" spans="1:32" ht="12.75">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row>
    <row r="59" spans="1:32" ht="12.75">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row>
    <row r="60" spans="1:32" ht="12.75">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row>
    <row r="61" spans="1:32" ht="12.75">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row>
    <row r="62" spans="1:32" ht="12.7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row>
    <row r="63" spans="1:32" ht="12.7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row>
    <row r="64" spans="1:32" ht="12.7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row>
    <row r="65" spans="1:32" ht="12.75">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row>
    <row r="66" spans="1:32" ht="12.75">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row>
    <row r="67" spans="1:32" ht="12.75">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row>
    <row r="68" spans="1:32" ht="12.75">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row>
    <row r="69" spans="1:32" ht="12.75">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row>
    <row r="70" spans="1:32" ht="12.75">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row>
    <row r="71" spans="1:32" ht="12.75">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row>
    <row r="72" spans="1:32" ht="12.75">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row>
    <row r="73" spans="1:32" ht="12.75">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row>
    <row r="74" spans="1:32" ht="12.75">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row>
    <row r="75" spans="1:32" ht="12.75">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row>
    <row r="76" spans="1:32" ht="12.75">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row>
    <row r="77" spans="1:32" ht="12.75">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row>
    <row r="78" spans="1:32" ht="12.75">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row>
    <row r="79" spans="1:32" ht="12.75">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row>
    <row r="80" spans="1:32" ht="12.75">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row>
    <row r="81" spans="1:32" ht="12.75">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row>
    <row r="82" spans="1:32" ht="12.75">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row>
    <row r="83" spans="1:32" ht="12.75">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row>
    <row r="84" spans="1:32" ht="12.75">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row>
    <row r="85" spans="1:32" ht="12.75">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row>
    <row r="86" spans="1:32" ht="12.75">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row>
    <row r="87" spans="1:32" ht="12.75">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row>
    <row r="88" spans="1:32" ht="12.75">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row>
    <row r="89" spans="1:32" ht="12.75">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row>
    <row r="90" spans="1:32" ht="12.7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row>
    <row r="91" spans="1:32" ht="12.7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row>
    <row r="92" spans="1:32" ht="12.75">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row>
    <row r="93" spans="1:32" ht="12.75">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row>
    <row r="94" spans="1:32" ht="12.75">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row>
    <row r="95" spans="1:32" ht="12.75">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row>
    <row r="96" spans="1:32" ht="12.75">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row>
    <row r="97" spans="1:32" ht="12.75">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row>
    <row r="98" spans="1:32" ht="12.75">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row>
    <row r="99" spans="1:32" ht="12.75">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row>
    <row r="100" spans="1:32" ht="12.7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row>
    <row r="101" spans="1:32" ht="12.7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row>
    <row r="102" spans="1:32" ht="12.7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row>
    <row r="103" spans="1:32" ht="12.7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row>
    <row r="104" spans="1:32" ht="12.7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row>
    <row r="105" spans="1:32" ht="12.7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row>
    <row r="106" spans="1:32" ht="12.7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row>
    <row r="107" spans="1:32" ht="12.7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row>
    <row r="108" spans="1:32" ht="12.7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row>
    <row r="109" spans="1:32" ht="12.75">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row>
    <row r="110" spans="1:32" ht="12.75">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row>
  </sheetData>
  <sheetProtection/>
  <mergeCells count="16">
    <mergeCell ref="D27:F27"/>
    <mergeCell ref="D35:F35"/>
    <mergeCell ref="E22:F22"/>
    <mergeCell ref="E23:F23"/>
    <mergeCell ref="E21:F21"/>
    <mergeCell ref="D25:F25"/>
    <mergeCell ref="E20:F20"/>
    <mergeCell ref="D15:F15"/>
    <mergeCell ref="E16:F16"/>
    <mergeCell ref="E17:F17"/>
    <mergeCell ref="E13:F13"/>
    <mergeCell ref="E18:F18"/>
    <mergeCell ref="E19:F19"/>
    <mergeCell ref="C4:D4"/>
    <mergeCell ref="C11:P11"/>
    <mergeCell ref="E4:O4"/>
  </mergeCells>
  <conditionalFormatting sqref="E28:E33">
    <cfRule type="cellIs" priority="1" dxfId="4" operator="equal" stopIfTrue="1">
      <formula>0</formula>
    </cfRule>
  </conditionalFormatting>
  <conditionalFormatting sqref="G35">
    <cfRule type="cellIs" priority="2" dxfId="6" operator="greaterThan" stopIfTrue="1">
      <formula>0</formula>
    </cfRule>
  </conditionalFormatting>
  <dataValidations count="12">
    <dataValidation allowBlank="1" showInputMessage="1" showErrorMessage="1" promptTitle="CANTIDADES A DESCONTAR" prompt="Sobre las bases calculadas" sqref="D27:F27"/>
    <dataValidation allowBlank="1" showInputMessage="1" showErrorMessage="1" promptTitle="Retenciones a cuenta del IRPF" prompt="Indica el % a aplicar" sqref="D33"/>
    <dataValidation allowBlank="1" showInputMessage="1" showErrorMessage="1" promptTitle="Cotización Horas Extra" prompt="Indica el % a aplicar" sqref="D31"/>
    <dataValidation allowBlank="1" showInputMessage="1" showErrorMessage="1" promptTitle="Cotización Formación Profesional" prompt="Indica el % a aplicar" sqref="D30"/>
    <dataValidation allowBlank="1" showInputMessage="1" showErrorMessage="1" promptTitle="Cotización por desempleo" prompt="Indica el % a aplicar" sqref="D29"/>
    <dataValidation allowBlank="1" showInputMessage="1" showErrorMessage="1" promptTitle="Cotización por contingencias com" prompt="Indica el % a aplicar" sqref="D28"/>
    <dataValidation type="list" allowBlank="1" showInputMessage="1" showErrorMessage="1" sqref="E32">
      <formula1>numpaga</formula1>
    </dataValidation>
    <dataValidation allowBlank="1" showInputMessage="1" showErrorMessage="1" promptTitle="NUMERO DE PAGAS COMPLETAS" prompt="Elige de la lista. PAGAS ANUALES" sqref="D32"/>
    <dataValidation allowBlank="1" showInputMessage="1" showErrorMessage="1" promptTitle="SALARIOS COMPLETOS (UN MES)" prompt="Pon los importes completos de un mes" sqref="D15:F15"/>
    <dataValidation allowBlank="1" showInputMessage="1" showErrorMessage="1" promptTitle="Concepto - denominación" prompt="Salario Base, plus de....." sqref="D16"/>
    <dataValidation allowBlank="1" showInputMessage="1" showErrorMessage="1" promptTitle="Importe bruto salarial" prompt="Salario a percibir" sqref="E16:F16"/>
    <dataValidation allowBlank="1" showInputMessage="1" showErrorMessage="1" promptTitle="NÚMERO DE DÍAS TRANSCURRIDOS" prompt="Desde la fecha de incorporación" sqref="D13"/>
  </dataValidations>
  <printOptions/>
  <pageMargins left="0.75" right="0.75" top="1" bottom="1" header="0" footer="0"/>
  <pageSetup fitToHeight="1" fitToWidth="1" orientation="landscape" paperSize="9" scale="74" r:id="rId2"/>
  <drawing r:id="rId1"/>
</worksheet>
</file>

<file path=xl/worksheets/sheet5.xml><?xml version="1.0" encoding="utf-8"?>
<worksheet xmlns="http://schemas.openxmlformats.org/spreadsheetml/2006/main" xmlns:r="http://schemas.openxmlformats.org/officeDocument/2006/relationships">
  <sheetPr>
    <tabColor indexed="21"/>
    <pageSetUpPr fitToPage="1"/>
  </sheetPr>
  <dimension ref="A1:AB211"/>
  <sheetViews>
    <sheetView showGridLines="0" showZeros="0" showOutlineSymbols="0" workbookViewId="0" topLeftCell="B1">
      <selection activeCell="H158" sqref="H158"/>
    </sheetView>
  </sheetViews>
  <sheetFormatPr defaultColWidth="11.421875" defaultRowHeight="12.75"/>
  <cols>
    <col min="1" max="1" width="2.7109375" style="0" hidden="1" customWidth="1"/>
    <col min="2" max="3" width="1.7109375" style="0" customWidth="1"/>
    <col min="4" max="4" width="2.28125" style="0" customWidth="1"/>
    <col min="5" max="5" width="2.8515625" style="0" customWidth="1"/>
    <col min="6" max="6" width="2.7109375" style="0" customWidth="1"/>
    <col min="7" max="7" width="15.00390625" style="0" customWidth="1"/>
    <col min="8" max="8" width="20.7109375" style="0" customWidth="1"/>
    <col min="9" max="9" width="6.00390625" style="0" customWidth="1"/>
    <col min="10" max="10" width="13.7109375" style="0" customWidth="1"/>
    <col min="11" max="11" width="2.28125" style="0" customWidth="1"/>
    <col min="12" max="12" width="14.00390625" style="0" customWidth="1"/>
    <col min="13" max="13" width="12.7109375" style="0" customWidth="1"/>
    <col min="14" max="14" width="2.28125" style="0" customWidth="1"/>
    <col min="15" max="15" width="20.28125" style="0" customWidth="1"/>
    <col min="16" max="16" width="13.7109375" style="0" customWidth="1"/>
    <col min="17" max="17" width="3.7109375" style="0" customWidth="1"/>
    <col min="18" max="19" width="1.7109375" style="0" customWidth="1"/>
    <col min="20" max="20" width="7.7109375" style="0" customWidth="1"/>
    <col min="21" max="21" width="11.140625" style="0" customWidth="1"/>
    <col min="22" max="22" width="6.28125" style="0" customWidth="1"/>
  </cols>
  <sheetData>
    <row r="1" spans="2:28" ht="12" customHeight="1">
      <c r="B1" s="50"/>
      <c r="C1" s="8"/>
      <c r="D1" s="8"/>
      <c r="E1" s="8"/>
      <c r="F1" s="8"/>
      <c r="G1" s="8"/>
      <c r="H1" s="8"/>
      <c r="I1" s="8"/>
      <c r="J1" s="8"/>
      <c r="K1" s="8"/>
      <c r="L1" s="8"/>
      <c r="M1" s="8"/>
      <c r="N1" s="8"/>
      <c r="O1" s="8"/>
      <c r="P1" s="8"/>
      <c r="Q1" s="8"/>
      <c r="R1" s="8"/>
      <c r="S1" s="8"/>
      <c r="T1" s="209"/>
      <c r="Y1" s="50"/>
      <c r="Z1" s="50"/>
      <c r="AA1" s="50"/>
      <c r="AB1" s="50"/>
    </row>
    <row r="2" spans="2:28" ht="18" customHeight="1" thickBot="1">
      <c r="B2" s="50"/>
      <c r="C2" s="186"/>
      <c r="D2" s="187"/>
      <c r="E2" s="187"/>
      <c r="F2" s="187"/>
      <c r="G2" s="187"/>
      <c r="H2" s="187"/>
      <c r="I2" s="187"/>
      <c r="J2" s="187"/>
      <c r="K2" s="187"/>
      <c r="L2" s="187"/>
      <c r="M2" s="187"/>
      <c r="N2" s="187"/>
      <c r="O2" s="187"/>
      <c r="P2" s="187"/>
      <c r="Q2" s="187"/>
      <c r="R2" s="188"/>
      <c r="S2" s="8"/>
      <c r="T2" s="220"/>
      <c r="Y2" s="50"/>
      <c r="Z2" s="50"/>
      <c r="AA2" s="50"/>
      <c r="AB2" s="50"/>
    </row>
    <row r="3" spans="2:28" ht="23.25" customHeight="1" thickBot="1" thickTop="1">
      <c r="B3" s="50"/>
      <c r="C3" s="189"/>
      <c r="D3" s="57"/>
      <c r="E3" s="190"/>
      <c r="F3" s="516" t="s">
        <v>2</v>
      </c>
      <c r="G3" s="517"/>
      <c r="H3" s="517"/>
      <c r="I3" s="517"/>
      <c r="J3" s="517"/>
      <c r="K3" s="517"/>
      <c r="L3" s="517"/>
      <c r="M3" s="517"/>
      <c r="N3" s="517"/>
      <c r="O3" s="517"/>
      <c r="P3" s="517"/>
      <c r="Q3" s="514"/>
      <c r="R3" s="52"/>
      <c r="S3" s="8"/>
      <c r="T3" s="547" t="s">
        <v>132</v>
      </c>
      <c r="U3" s="548"/>
      <c r="V3" s="548"/>
      <c r="W3" s="548"/>
      <c r="X3" s="549"/>
      <c r="Y3" s="50"/>
      <c r="Z3" s="50"/>
      <c r="AA3" s="50"/>
      <c r="AB3" s="50"/>
    </row>
    <row r="4" spans="2:28" ht="9" customHeight="1" thickTop="1">
      <c r="B4" s="50"/>
      <c r="C4" s="189"/>
      <c r="D4" s="57"/>
      <c r="E4" s="57"/>
      <c r="F4" s="57"/>
      <c r="G4" s="57"/>
      <c r="H4" s="57"/>
      <c r="I4" s="57"/>
      <c r="J4" s="57"/>
      <c r="K4" s="57"/>
      <c r="L4" s="57"/>
      <c r="M4" s="57"/>
      <c r="N4" s="57"/>
      <c r="O4" s="57"/>
      <c r="P4" s="57"/>
      <c r="Q4" s="57"/>
      <c r="R4" s="52"/>
      <c r="S4" s="8"/>
      <c r="T4" s="221"/>
      <c r="U4" s="39"/>
      <c r="V4" s="39"/>
      <c r="W4" s="39"/>
      <c r="X4" s="40"/>
      <c r="Y4" s="50"/>
      <c r="Z4" s="50"/>
      <c r="AA4" s="50"/>
      <c r="AB4" s="50"/>
    </row>
    <row r="5" spans="2:28" ht="15" hidden="1">
      <c r="B5" s="50"/>
      <c r="C5" s="207"/>
      <c r="D5" s="9"/>
      <c r="E5" s="10"/>
      <c r="F5" s="11"/>
      <c r="G5" s="11"/>
      <c r="H5" s="12"/>
      <c r="I5" s="12"/>
      <c r="J5" s="11"/>
      <c r="K5" s="11"/>
      <c r="L5" s="11"/>
      <c r="M5" s="11"/>
      <c r="N5" s="11"/>
      <c r="O5" s="11"/>
      <c r="P5" s="11"/>
      <c r="Q5" s="13"/>
      <c r="R5" s="52"/>
      <c r="S5" s="8"/>
      <c r="T5" s="219"/>
      <c r="U5" s="58"/>
      <c r="V5" s="58"/>
      <c r="W5" s="58"/>
      <c r="X5" s="222"/>
      <c r="Y5" s="50"/>
      <c r="Z5" s="50"/>
      <c r="AA5" s="50"/>
      <c r="AB5" s="50"/>
    </row>
    <row r="6" spans="2:28" s="60" customFormat="1" ht="16.5" customHeight="1" hidden="1">
      <c r="B6" s="182"/>
      <c r="C6" s="207"/>
      <c r="D6" s="208"/>
      <c r="E6" s="62"/>
      <c r="F6" s="62"/>
      <c r="G6" s="62"/>
      <c r="H6" s="62"/>
      <c r="I6" s="62"/>
      <c r="J6" s="62"/>
      <c r="K6" s="61"/>
      <c r="L6" s="62"/>
      <c r="M6" s="62"/>
      <c r="N6" s="62"/>
      <c r="O6" s="62"/>
      <c r="P6" s="62"/>
      <c r="Q6" s="59"/>
      <c r="R6" s="191"/>
      <c r="S6" s="51"/>
      <c r="T6" s="223"/>
      <c r="U6" s="224"/>
      <c r="V6" s="224"/>
      <c r="W6" s="224"/>
      <c r="X6" s="225"/>
      <c r="Y6" s="182"/>
      <c r="Z6" s="182"/>
      <c r="AA6" s="182"/>
      <c r="AB6" s="182"/>
    </row>
    <row r="7" spans="2:28" s="17" customFormat="1" ht="9.75" customHeight="1" hidden="1">
      <c r="B7" s="20"/>
      <c r="C7" s="192"/>
      <c r="D7" s="24"/>
      <c r="E7" s="101"/>
      <c r="F7" s="63"/>
      <c r="G7" s="64"/>
      <c r="H7" s="65"/>
      <c r="I7" s="65"/>
      <c r="J7" s="66"/>
      <c r="K7" s="67"/>
      <c r="L7" s="68"/>
      <c r="M7" s="68"/>
      <c r="N7" s="68"/>
      <c r="O7" s="68"/>
      <c r="P7" s="66"/>
      <c r="Q7" s="15"/>
      <c r="R7" s="14"/>
      <c r="S7" s="16"/>
      <c r="T7" s="212"/>
      <c r="U7" s="70"/>
      <c r="V7" s="70"/>
      <c r="W7" s="70"/>
      <c r="X7" s="217"/>
      <c r="Y7" s="20"/>
      <c r="Z7" s="20"/>
      <c r="AA7" s="20"/>
      <c r="AB7" s="20"/>
    </row>
    <row r="8" spans="2:28" s="17" customFormat="1" ht="15" hidden="1">
      <c r="B8" s="20"/>
      <c r="C8" s="192"/>
      <c r="D8" s="24"/>
      <c r="E8" s="101"/>
      <c r="F8" s="719"/>
      <c r="G8" s="719"/>
      <c r="H8" s="721"/>
      <c r="I8" s="721"/>
      <c r="J8" s="721"/>
      <c r="K8" s="67"/>
      <c r="L8" s="387"/>
      <c r="M8" s="388"/>
      <c r="N8" s="62"/>
      <c r="O8" s="62"/>
      <c r="P8" s="62"/>
      <c r="Q8" s="15"/>
      <c r="R8" s="14"/>
      <c r="S8" s="16"/>
      <c r="T8" s="212"/>
      <c r="U8" s="70"/>
      <c r="V8" s="70"/>
      <c r="W8" s="70"/>
      <c r="X8" s="217"/>
      <c r="Y8" s="20"/>
      <c r="Z8" s="20"/>
      <c r="AA8" s="20"/>
      <c r="AB8" s="20"/>
    </row>
    <row r="9" spans="2:28" s="17" customFormat="1" ht="4.5" customHeight="1" hidden="1">
      <c r="B9" s="20"/>
      <c r="C9" s="192"/>
      <c r="D9" s="24"/>
      <c r="E9" s="101"/>
      <c r="F9" s="63"/>
      <c r="G9" s="64"/>
      <c r="H9" s="65"/>
      <c r="I9" s="65"/>
      <c r="J9" s="66"/>
      <c r="K9" s="67"/>
      <c r="L9" s="68"/>
      <c r="M9" s="68"/>
      <c r="N9" s="62"/>
      <c r="O9" s="62"/>
      <c r="P9" s="62"/>
      <c r="Q9" s="15"/>
      <c r="R9" s="14"/>
      <c r="S9" s="16"/>
      <c r="T9" s="212"/>
      <c r="U9" s="70"/>
      <c r="V9" s="70"/>
      <c r="W9" s="70"/>
      <c r="X9" s="217"/>
      <c r="Y9" s="20"/>
      <c r="Z9" s="20"/>
      <c r="AA9" s="20"/>
      <c r="AB9" s="20"/>
    </row>
    <row r="10" spans="2:28" s="17" customFormat="1" ht="15" hidden="1">
      <c r="B10" s="20"/>
      <c r="C10" s="192"/>
      <c r="D10" s="24"/>
      <c r="E10" s="101"/>
      <c r="F10" s="719"/>
      <c r="G10" s="719"/>
      <c r="H10" s="728"/>
      <c r="I10" s="728"/>
      <c r="J10" s="728"/>
      <c r="K10" s="67"/>
      <c r="L10" s="719"/>
      <c r="M10" s="719"/>
      <c r="N10" s="62"/>
      <c r="O10" s="62"/>
      <c r="P10" s="62"/>
      <c r="Q10" s="15"/>
      <c r="R10" s="14"/>
      <c r="S10" s="16"/>
      <c r="T10" s="212"/>
      <c r="U10" s="70"/>
      <c r="V10" s="70"/>
      <c r="W10" s="70"/>
      <c r="X10" s="217"/>
      <c r="Y10" s="20"/>
      <c r="Z10" s="20"/>
      <c r="AA10" s="20"/>
      <c r="AB10" s="20"/>
    </row>
    <row r="11" spans="2:28" s="17" customFormat="1" ht="4.5" customHeight="1" hidden="1">
      <c r="B11" s="20"/>
      <c r="C11" s="192"/>
      <c r="D11" s="24"/>
      <c r="E11" s="101"/>
      <c r="F11" s="63"/>
      <c r="G11" s="64"/>
      <c r="H11" s="69"/>
      <c r="I11" s="69"/>
      <c r="J11" s="66"/>
      <c r="K11" s="67"/>
      <c r="L11" s="68"/>
      <c r="M11" s="68"/>
      <c r="N11" s="68"/>
      <c r="O11" s="68"/>
      <c r="P11" s="66"/>
      <c r="Q11" s="15"/>
      <c r="R11" s="14"/>
      <c r="S11" s="16"/>
      <c r="T11" s="212"/>
      <c r="U11" s="70"/>
      <c r="V11" s="70"/>
      <c r="W11" s="70"/>
      <c r="X11" s="217"/>
      <c r="Y11" s="20"/>
      <c r="Z11" s="20"/>
      <c r="AA11" s="20"/>
      <c r="AB11" s="20"/>
    </row>
    <row r="12" spans="2:28" s="17" customFormat="1" ht="12" hidden="1">
      <c r="B12" s="20"/>
      <c r="C12" s="192"/>
      <c r="D12" s="24"/>
      <c r="E12" s="101"/>
      <c r="F12" s="719"/>
      <c r="G12" s="719"/>
      <c r="H12" s="728"/>
      <c r="I12" s="728"/>
      <c r="J12" s="728"/>
      <c r="K12" s="67"/>
      <c r="L12" s="387"/>
      <c r="M12" s="388"/>
      <c r="N12" s="68"/>
      <c r="O12" s="179" t="s">
        <v>31</v>
      </c>
      <c r="P12" s="180">
        <v>39417</v>
      </c>
      <c r="Q12" s="15"/>
      <c r="R12" s="14"/>
      <c r="S12" s="16"/>
      <c r="T12" s="210" t="s">
        <v>18</v>
      </c>
      <c r="U12" s="211" t="s">
        <v>35</v>
      </c>
      <c r="V12" s="211" t="s">
        <v>36</v>
      </c>
      <c r="W12" s="70" t="s">
        <v>240</v>
      </c>
      <c r="X12" s="217"/>
      <c r="Y12" s="20"/>
      <c r="Z12" s="20"/>
      <c r="AA12" s="20"/>
      <c r="AB12" s="20"/>
    </row>
    <row r="13" spans="2:28" s="17" customFormat="1" ht="4.5" customHeight="1" hidden="1">
      <c r="B13" s="20"/>
      <c r="C13" s="192"/>
      <c r="D13" s="24"/>
      <c r="E13" s="101"/>
      <c r="F13" s="63"/>
      <c r="G13" s="64"/>
      <c r="H13" s="65"/>
      <c r="I13" s="65"/>
      <c r="J13" s="66"/>
      <c r="K13" s="67"/>
      <c r="L13" s="68"/>
      <c r="M13" s="68"/>
      <c r="N13" s="68"/>
      <c r="O13" s="68"/>
      <c r="P13" s="66"/>
      <c r="Q13" s="15"/>
      <c r="R13" s="14"/>
      <c r="S13" s="16"/>
      <c r="T13" s="212"/>
      <c r="U13" s="70"/>
      <c r="V13" s="70"/>
      <c r="W13" s="70"/>
      <c r="X13" s="217"/>
      <c r="Y13" s="20"/>
      <c r="Z13" s="20"/>
      <c r="AA13" s="20"/>
      <c r="AB13" s="20"/>
    </row>
    <row r="14" spans="2:28" s="17" customFormat="1" ht="12" customHeight="1" hidden="1">
      <c r="B14" s="20"/>
      <c r="C14" s="192"/>
      <c r="D14" s="24"/>
      <c r="E14" s="101"/>
      <c r="F14" s="725" t="s">
        <v>32</v>
      </c>
      <c r="G14" s="726"/>
      <c r="H14" s="726"/>
      <c r="I14" s="727"/>
      <c r="J14" s="177">
        <v>39417</v>
      </c>
      <c r="K14" s="722" t="s">
        <v>33</v>
      </c>
      <c r="L14" s="723"/>
      <c r="M14" s="178">
        <v>39447</v>
      </c>
      <c r="N14" s="68"/>
      <c r="O14" s="179" t="s">
        <v>34</v>
      </c>
      <c r="P14" s="181">
        <f>+M14-J14+1</f>
        <v>31</v>
      </c>
      <c r="Q14" s="15"/>
      <c r="R14" s="14"/>
      <c r="S14" s="16"/>
      <c r="T14" s="213">
        <f>DATEDIF($P$12,$M$14+1,"d")</f>
        <v>31</v>
      </c>
      <c r="U14" s="72">
        <f>DATEDIF(P12,M14+1,"m")</f>
        <v>1</v>
      </c>
      <c r="V14" s="72">
        <f>DATEDIF(P12,M14+1,"y")</f>
        <v>0</v>
      </c>
      <c r="W14" s="214">
        <f>+U14/12</f>
        <v>0.08333333333333333</v>
      </c>
      <c r="X14" s="217"/>
      <c r="Y14" s="20"/>
      <c r="Z14" s="20"/>
      <c r="AA14" s="20"/>
      <c r="AB14" s="20"/>
    </row>
    <row r="15" spans="2:28" s="17" customFormat="1" ht="9.75" customHeight="1" hidden="1" thickBot="1">
      <c r="B15" s="20"/>
      <c r="C15" s="192"/>
      <c r="D15" s="24"/>
      <c r="E15" s="101"/>
      <c r="F15" s="63"/>
      <c r="G15" s="64"/>
      <c r="H15" s="65"/>
      <c r="I15" s="65"/>
      <c r="J15" s="87"/>
      <c r="K15" s="67"/>
      <c r="L15" s="68"/>
      <c r="M15" s="68"/>
      <c r="N15" s="68"/>
      <c r="O15" s="68"/>
      <c r="P15" s="71"/>
      <c r="Q15" s="15"/>
      <c r="R15" s="14"/>
      <c r="S15" s="16"/>
      <c r="T15" s="212"/>
      <c r="U15" s="70"/>
      <c r="V15" s="70"/>
      <c r="W15" s="70"/>
      <c r="X15" s="217"/>
      <c r="Y15" s="20"/>
      <c r="Z15" s="20"/>
      <c r="AA15" s="20"/>
      <c r="AB15" s="20"/>
    </row>
    <row r="16" spans="1:28" s="112" customFormat="1" ht="15.75" hidden="1" thickBot="1">
      <c r="A16" s="273" t="s">
        <v>154</v>
      </c>
      <c r="B16" s="183"/>
      <c r="C16" s="192"/>
      <c r="D16" s="160"/>
      <c r="E16" s="159">
        <v>1</v>
      </c>
      <c r="F16" s="607" t="s">
        <v>85</v>
      </c>
      <c r="G16" s="608"/>
      <c r="H16" s="608"/>
      <c r="I16" s="608"/>
      <c r="J16" s="609"/>
      <c r="K16" s="130"/>
      <c r="L16" s="131"/>
      <c r="M16" s="131"/>
      <c r="N16" s="131"/>
      <c r="O16" s="132"/>
      <c r="P16" s="129">
        <f>+P18+P29+P34+P41+P44+P50</f>
        <v>1000</v>
      </c>
      <c r="Q16" s="110"/>
      <c r="R16" s="193"/>
      <c r="S16" s="111"/>
      <c r="T16" s="226"/>
      <c r="U16" s="227"/>
      <c r="V16" s="227"/>
      <c r="W16" s="227"/>
      <c r="X16" s="228"/>
      <c r="Y16" s="183"/>
      <c r="Z16" s="183"/>
      <c r="AA16" s="183"/>
      <c r="AB16" s="183"/>
    </row>
    <row r="17" spans="1:28" s="17" customFormat="1" ht="9.75" customHeight="1" hidden="1">
      <c r="A17" s="271"/>
      <c r="B17" s="20"/>
      <c r="C17" s="192"/>
      <c r="D17" s="24"/>
      <c r="E17" s="101"/>
      <c r="F17" s="63"/>
      <c r="G17" s="64"/>
      <c r="H17" s="65"/>
      <c r="I17" s="65"/>
      <c r="J17" s="70"/>
      <c r="K17" s="70"/>
      <c r="L17" s="70"/>
      <c r="M17" s="70"/>
      <c r="N17" s="70"/>
      <c r="O17" s="70"/>
      <c r="P17" s="72"/>
      <c r="Q17" s="74"/>
      <c r="R17" s="14"/>
      <c r="S17" s="16"/>
      <c r="T17" s="212"/>
      <c r="U17" s="70"/>
      <c r="V17" s="70"/>
      <c r="W17" s="70"/>
      <c r="X17" s="217"/>
      <c r="Y17" s="20"/>
      <c r="Z17" s="20"/>
      <c r="AA17" s="20"/>
      <c r="AB17" s="20"/>
    </row>
    <row r="18" spans="1:28" s="17" customFormat="1" ht="13.5" customHeight="1" hidden="1">
      <c r="A18" s="271"/>
      <c r="B18" s="20"/>
      <c r="C18" s="192"/>
      <c r="D18" s="24"/>
      <c r="E18" s="161" t="s">
        <v>96</v>
      </c>
      <c r="F18" s="724" t="s">
        <v>22</v>
      </c>
      <c r="G18" s="724"/>
      <c r="H18" s="92"/>
      <c r="I18" s="126"/>
      <c r="J18" s="22"/>
      <c r="K18" s="22"/>
      <c r="L18" s="22"/>
      <c r="M18" s="22"/>
      <c r="N18" s="22"/>
      <c r="O18" s="127"/>
      <c r="P18" s="120">
        <f>+H18</f>
        <v>0</v>
      </c>
      <c r="Q18" s="74"/>
      <c r="R18" s="14"/>
      <c r="S18" s="16"/>
      <c r="T18" s="212"/>
      <c r="U18" s="70"/>
      <c r="V18" s="70"/>
      <c r="W18" s="70"/>
      <c r="X18" s="217"/>
      <c r="Y18" s="20"/>
      <c r="Z18" s="20"/>
      <c r="AA18" s="20"/>
      <c r="AB18" s="20"/>
    </row>
    <row r="19" spans="1:28" s="17" customFormat="1" ht="4.5" customHeight="1" hidden="1">
      <c r="A19" s="271"/>
      <c r="B19" s="20"/>
      <c r="C19" s="192"/>
      <c r="D19" s="24"/>
      <c r="E19" s="268"/>
      <c r="F19" s="63"/>
      <c r="G19" s="64"/>
      <c r="H19" s="65"/>
      <c r="I19" s="65"/>
      <c r="J19" s="70"/>
      <c r="K19" s="70"/>
      <c r="L19" s="70"/>
      <c r="M19" s="70"/>
      <c r="N19" s="70"/>
      <c r="O19" s="70"/>
      <c r="P19" s="72"/>
      <c r="Q19" s="74"/>
      <c r="R19" s="14"/>
      <c r="S19" s="16"/>
      <c r="T19" s="212"/>
      <c r="U19" s="70"/>
      <c r="V19" s="70"/>
      <c r="W19" s="70"/>
      <c r="X19" s="217"/>
      <c r="Y19" s="20"/>
      <c r="Z19" s="20"/>
      <c r="AA19" s="20"/>
      <c r="AB19" s="20"/>
    </row>
    <row r="20" spans="1:28" s="28" customFormat="1" ht="13.5" customHeight="1" hidden="1">
      <c r="A20" s="272"/>
      <c r="B20" s="184"/>
      <c r="C20" s="194"/>
      <c r="D20" s="24"/>
      <c r="E20" s="266" t="s">
        <v>97</v>
      </c>
      <c r="F20" s="590" t="s">
        <v>93</v>
      </c>
      <c r="G20" s="591"/>
      <c r="H20" s="591"/>
      <c r="I20" s="592"/>
      <c r="J20" s="195"/>
      <c r="K20" s="195"/>
      <c r="L20" s="195"/>
      <c r="M20" s="195"/>
      <c r="N20" s="195"/>
      <c r="O20" s="195"/>
      <c r="P20" s="144"/>
      <c r="Q20" s="145"/>
      <c r="R20" s="26"/>
      <c r="S20" s="27"/>
      <c r="T20" s="216"/>
      <c r="U20" s="195"/>
      <c r="V20" s="195"/>
      <c r="W20" s="195"/>
      <c r="X20" s="229"/>
      <c r="Y20" s="184"/>
      <c r="Z20" s="184"/>
      <c r="AA20" s="184"/>
      <c r="AB20" s="184"/>
    </row>
    <row r="21" spans="1:28" s="17" customFormat="1" ht="13.5" customHeight="1" hidden="1">
      <c r="A21" s="271"/>
      <c r="B21" s="20"/>
      <c r="C21" s="192"/>
      <c r="D21" s="24"/>
      <c r="E21" s="268"/>
      <c r="F21" s="579" t="s">
        <v>24</v>
      </c>
      <c r="G21" s="580"/>
      <c r="H21" s="76" t="s">
        <v>25</v>
      </c>
      <c r="I21" s="158" t="s">
        <v>37</v>
      </c>
      <c r="J21" s="66"/>
      <c r="K21" s="67"/>
      <c r="L21" s="79"/>
      <c r="M21" s="73"/>
      <c r="N21" s="73"/>
      <c r="O21" s="73"/>
      <c r="P21" s="72"/>
      <c r="Q21" s="74"/>
      <c r="R21" s="14"/>
      <c r="S21" s="16"/>
      <c r="T21" s="212"/>
      <c r="U21" s="70"/>
      <c r="V21" s="70"/>
      <c r="W21" s="70"/>
      <c r="X21" s="217"/>
      <c r="Y21" s="20"/>
      <c r="Z21" s="20"/>
      <c r="AA21" s="20"/>
      <c r="AB21" s="20"/>
    </row>
    <row r="22" spans="1:28" s="17" customFormat="1" ht="13.5" customHeight="1" hidden="1">
      <c r="A22" s="271"/>
      <c r="B22" s="20"/>
      <c r="C22" s="192"/>
      <c r="D22" s="24"/>
      <c r="E22" s="268"/>
      <c r="F22" s="593" t="str">
        <f>2!D17</f>
        <v>Salario Base</v>
      </c>
      <c r="G22" s="594"/>
      <c r="H22" s="371">
        <f>2!E17</f>
        <v>1000</v>
      </c>
      <c r="I22" s="93" t="s">
        <v>19</v>
      </c>
      <c r="J22" s="66"/>
      <c r="K22" s="67"/>
      <c r="L22" s="80"/>
      <c r="M22" s="73"/>
      <c r="N22" s="73"/>
      <c r="O22" s="73"/>
      <c r="P22" s="72"/>
      <c r="Q22" s="74"/>
      <c r="R22" s="14"/>
      <c r="S22" s="16"/>
      <c r="T22" s="212"/>
      <c r="U22" s="70"/>
      <c r="V22" s="70"/>
      <c r="W22" s="70"/>
      <c r="X22" s="217"/>
      <c r="Y22" s="20"/>
      <c r="Z22" s="20"/>
      <c r="AA22" s="20"/>
      <c r="AB22" s="20"/>
    </row>
    <row r="23" spans="1:28" s="17" customFormat="1" ht="13.5" customHeight="1" hidden="1">
      <c r="A23" s="271"/>
      <c r="B23" s="20"/>
      <c r="C23" s="192"/>
      <c r="D23" s="24"/>
      <c r="E23" s="268"/>
      <c r="F23" s="593" t="str">
        <f>2!D18</f>
        <v>Antigüedad</v>
      </c>
      <c r="G23" s="594"/>
      <c r="H23" s="371">
        <f>2!E18</f>
        <v>0</v>
      </c>
      <c r="I23" s="93" t="s">
        <v>19</v>
      </c>
      <c r="J23" s="66"/>
      <c r="K23" s="67"/>
      <c r="L23" s="73"/>
      <c r="M23" s="73"/>
      <c r="N23" s="73"/>
      <c r="O23" s="73"/>
      <c r="P23" s="72"/>
      <c r="Q23" s="74"/>
      <c r="R23" s="14"/>
      <c r="S23" s="16"/>
      <c r="T23" s="212"/>
      <c r="U23" s="70"/>
      <c r="V23" s="70"/>
      <c r="W23" s="70"/>
      <c r="X23" s="217"/>
      <c r="Y23" s="20"/>
      <c r="Z23" s="20"/>
      <c r="AA23" s="20"/>
      <c r="AB23" s="20"/>
    </row>
    <row r="24" spans="1:28" s="17" customFormat="1" ht="13.5" customHeight="1" hidden="1">
      <c r="A24" s="271"/>
      <c r="B24" s="20"/>
      <c r="C24" s="192"/>
      <c r="D24" s="24"/>
      <c r="E24" s="268"/>
      <c r="F24" s="593" t="str">
        <f>2!D19</f>
        <v>Idiomas</v>
      </c>
      <c r="G24" s="594"/>
      <c r="H24" s="371">
        <f>2!E19</f>
        <v>0</v>
      </c>
      <c r="I24" s="93" t="s">
        <v>19</v>
      </c>
      <c r="J24" s="66"/>
      <c r="K24" s="67"/>
      <c r="L24" s="73"/>
      <c r="M24" s="73"/>
      <c r="N24" s="73"/>
      <c r="O24" s="73"/>
      <c r="P24" s="72"/>
      <c r="Q24" s="74"/>
      <c r="R24" s="14"/>
      <c r="S24" s="16"/>
      <c r="T24" s="212"/>
      <c r="U24" s="70"/>
      <c r="V24" s="70"/>
      <c r="W24" s="70"/>
      <c r="X24" s="217"/>
      <c r="Y24" s="20"/>
      <c r="Z24" s="20"/>
      <c r="AA24" s="20"/>
      <c r="AB24" s="20"/>
    </row>
    <row r="25" spans="1:28" s="17" customFormat="1" ht="13.5" customHeight="1" hidden="1">
      <c r="A25" s="271"/>
      <c r="B25" s="20"/>
      <c r="C25" s="192"/>
      <c r="D25" s="24"/>
      <c r="E25" s="268"/>
      <c r="F25" s="593" t="str">
        <f>2!D20</f>
        <v>tres</v>
      </c>
      <c r="G25" s="594"/>
      <c r="H25" s="371">
        <f>2!E20</f>
        <v>0</v>
      </c>
      <c r="I25" s="93" t="s">
        <v>19</v>
      </c>
      <c r="J25" s="66"/>
      <c r="K25" s="67"/>
      <c r="L25" s="73"/>
      <c r="M25" s="73"/>
      <c r="N25" s="73"/>
      <c r="O25" s="73"/>
      <c r="P25" s="72"/>
      <c r="Q25" s="74"/>
      <c r="R25" s="14"/>
      <c r="S25" s="16"/>
      <c r="T25" s="212"/>
      <c r="U25" s="70"/>
      <c r="V25" s="70"/>
      <c r="W25" s="70"/>
      <c r="X25" s="217"/>
      <c r="Y25" s="20"/>
      <c r="Z25" s="20"/>
      <c r="AA25" s="20"/>
      <c r="AB25" s="20"/>
    </row>
    <row r="26" spans="1:28" s="17" customFormat="1" ht="13.5" customHeight="1" hidden="1">
      <c r="A26" s="271"/>
      <c r="B26" s="20"/>
      <c r="C26" s="192"/>
      <c r="D26" s="24"/>
      <c r="E26" s="268"/>
      <c r="F26" s="593" t="str">
        <f>2!D21</f>
        <v>cuatro</v>
      </c>
      <c r="G26" s="594"/>
      <c r="H26" s="371">
        <f>2!E21</f>
        <v>0</v>
      </c>
      <c r="I26" s="93" t="s">
        <v>19</v>
      </c>
      <c r="J26" s="66"/>
      <c r="K26" s="67"/>
      <c r="L26" s="73"/>
      <c r="M26" s="73"/>
      <c r="N26" s="73"/>
      <c r="O26" s="73"/>
      <c r="P26" s="72"/>
      <c r="Q26" s="74"/>
      <c r="R26" s="14"/>
      <c r="S26" s="16"/>
      <c r="T26" s="212"/>
      <c r="U26" s="70"/>
      <c r="V26" s="70"/>
      <c r="W26" s="70"/>
      <c r="X26" s="217"/>
      <c r="Y26" s="20"/>
      <c r="Z26" s="20"/>
      <c r="AA26" s="20"/>
      <c r="AB26" s="20"/>
    </row>
    <row r="27" spans="1:28" s="17" customFormat="1" ht="13.5" customHeight="1" hidden="1">
      <c r="A27" s="271"/>
      <c r="B27" s="20"/>
      <c r="C27" s="192"/>
      <c r="D27" s="24"/>
      <c r="E27" s="268"/>
      <c r="F27" s="593" t="str">
        <f>2!D22</f>
        <v>cinco</v>
      </c>
      <c r="G27" s="594"/>
      <c r="H27" s="371">
        <f>2!E22</f>
        <v>0</v>
      </c>
      <c r="I27" s="93" t="s">
        <v>19</v>
      </c>
      <c r="J27" s="66"/>
      <c r="K27" s="67"/>
      <c r="L27" s="73"/>
      <c r="M27" s="73"/>
      <c r="N27" s="73"/>
      <c r="O27" s="73"/>
      <c r="P27" s="72"/>
      <c r="Q27" s="74"/>
      <c r="R27" s="14"/>
      <c r="S27" s="16"/>
      <c r="T27" s="212"/>
      <c r="U27" s="70"/>
      <c r="V27" s="70"/>
      <c r="W27" s="70"/>
      <c r="X27" s="217"/>
      <c r="Y27" s="20"/>
      <c r="Z27" s="20"/>
      <c r="AA27" s="20"/>
      <c r="AB27" s="20"/>
    </row>
    <row r="28" spans="1:28" s="17" customFormat="1" ht="13.5" customHeight="1" hidden="1">
      <c r="A28" s="271"/>
      <c r="B28" s="20"/>
      <c r="C28" s="192"/>
      <c r="D28" s="24"/>
      <c r="E28" s="268"/>
      <c r="F28" s="593" t="str">
        <f>2!$D$23</f>
        <v>Otros</v>
      </c>
      <c r="G28" s="594"/>
      <c r="H28" s="371">
        <f>2!E23</f>
        <v>0</v>
      </c>
      <c r="I28" s="93" t="s">
        <v>19</v>
      </c>
      <c r="J28" s="66"/>
      <c r="K28" s="67"/>
      <c r="L28" s="73"/>
      <c r="M28" s="73"/>
      <c r="N28" s="73"/>
      <c r="O28" s="73"/>
      <c r="P28" s="72"/>
      <c r="Q28" s="74"/>
      <c r="R28" s="14"/>
      <c r="S28" s="16"/>
      <c r="T28" s="212"/>
      <c r="U28" s="70"/>
      <c r="V28" s="70"/>
      <c r="W28" s="70"/>
      <c r="X28" s="217"/>
      <c r="Y28" s="20"/>
      <c r="Z28" s="20"/>
      <c r="AA28" s="20"/>
      <c r="AB28" s="20"/>
    </row>
    <row r="29" spans="1:28" s="17" customFormat="1" ht="13.5" customHeight="1" hidden="1">
      <c r="A29" s="271"/>
      <c r="B29" s="20"/>
      <c r="C29" s="192"/>
      <c r="D29" s="24"/>
      <c r="E29" s="268"/>
      <c r="F29" s="593"/>
      <c r="G29" s="594"/>
      <c r="H29" s="94"/>
      <c r="I29" s="95"/>
      <c r="J29" s="124"/>
      <c r="K29" s="125"/>
      <c r="L29" s="122"/>
      <c r="M29" s="122"/>
      <c r="N29" s="122"/>
      <c r="O29" s="123"/>
      <c r="P29" s="120">
        <f>SUM(H22:H29)</f>
        <v>1000</v>
      </c>
      <c r="Q29" s="74"/>
      <c r="R29" s="14"/>
      <c r="S29" s="16"/>
      <c r="T29" s="212"/>
      <c r="U29" s="70"/>
      <c r="V29" s="70"/>
      <c r="W29" s="70"/>
      <c r="X29" s="217"/>
      <c r="Y29" s="20"/>
      <c r="Z29" s="20"/>
      <c r="AA29" s="20"/>
      <c r="AB29" s="20"/>
    </row>
    <row r="30" spans="1:28" s="17" customFormat="1" ht="4.5" customHeight="1" hidden="1">
      <c r="A30" s="271"/>
      <c r="B30" s="20"/>
      <c r="C30" s="192"/>
      <c r="D30" s="24"/>
      <c r="E30" s="268"/>
      <c r="F30" s="63"/>
      <c r="G30" s="64"/>
      <c r="H30" s="65"/>
      <c r="I30" s="65"/>
      <c r="J30" s="66"/>
      <c r="K30" s="67"/>
      <c r="L30" s="73"/>
      <c r="M30" s="73"/>
      <c r="N30" s="73"/>
      <c r="O30" s="73"/>
      <c r="P30" s="72"/>
      <c r="Q30" s="74"/>
      <c r="R30" s="14"/>
      <c r="S30" s="16"/>
      <c r="T30" s="212"/>
      <c r="U30" s="70"/>
      <c r="V30" s="70"/>
      <c r="W30" s="70"/>
      <c r="X30" s="217"/>
      <c r="Y30" s="20"/>
      <c r="Z30" s="20"/>
      <c r="AA30" s="20"/>
      <c r="AB30" s="20"/>
    </row>
    <row r="31" spans="1:28" s="28" customFormat="1" ht="13.5" customHeight="1" hidden="1">
      <c r="A31" s="272"/>
      <c r="B31" s="184"/>
      <c r="C31" s="194"/>
      <c r="D31" s="24"/>
      <c r="E31" s="269"/>
      <c r="F31" s="590"/>
      <c r="G31" s="591"/>
      <c r="H31" s="591"/>
      <c r="I31" s="591"/>
      <c r="J31" s="146"/>
      <c r="K31" s="147"/>
      <c r="L31" s="148"/>
      <c r="M31" s="149"/>
      <c r="N31" s="149"/>
      <c r="O31" s="149"/>
      <c r="P31" s="144"/>
      <c r="Q31" s="145"/>
      <c r="R31" s="26"/>
      <c r="S31" s="27"/>
      <c r="T31" s="216"/>
      <c r="U31" s="195"/>
      <c r="V31" s="195"/>
      <c r="W31" s="195"/>
      <c r="X31" s="229"/>
      <c r="Y31" s="184"/>
      <c r="Z31" s="184"/>
      <c r="AA31" s="184"/>
      <c r="AB31" s="184"/>
    </row>
    <row r="32" spans="1:28" s="17" customFormat="1" ht="13.5" customHeight="1" hidden="1">
      <c r="A32" s="271"/>
      <c r="B32" s="20"/>
      <c r="C32" s="192"/>
      <c r="D32" s="24"/>
      <c r="E32" s="268"/>
      <c r="F32" s="579"/>
      <c r="G32" s="580"/>
      <c r="H32" s="76"/>
      <c r="I32" s="610"/>
      <c r="J32" s="611"/>
      <c r="K32" s="67"/>
      <c r="L32" s="96"/>
      <c r="M32" s="73"/>
      <c r="N32" s="73"/>
      <c r="O32" s="73"/>
      <c r="P32" s="72"/>
      <c r="Q32" s="74"/>
      <c r="R32" s="14"/>
      <c r="S32" s="16"/>
      <c r="T32" s="212"/>
      <c r="U32" s="70"/>
      <c r="V32" s="70"/>
      <c r="W32" s="70"/>
      <c r="X32" s="217"/>
      <c r="Y32" s="20"/>
      <c r="Z32" s="20"/>
      <c r="AA32" s="20"/>
      <c r="AB32" s="20"/>
    </row>
    <row r="33" spans="1:28" s="17" customFormat="1" ht="13.5" customHeight="1" hidden="1">
      <c r="A33" s="271"/>
      <c r="B33" s="20"/>
      <c r="C33" s="192"/>
      <c r="D33" s="24"/>
      <c r="E33" s="268"/>
      <c r="F33" s="612"/>
      <c r="G33" s="613"/>
      <c r="H33" s="372"/>
      <c r="I33" s="616"/>
      <c r="J33" s="617"/>
      <c r="K33" s="67"/>
      <c r="L33" s="90"/>
      <c r="M33" s="73"/>
      <c r="N33" s="73"/>
      <c r="O33" s="73"/>
      <c r="P33" s="72"/>
      <c r="Q33" s="74"/>
      <c r="R33" s="14"/>
      <c r="S33" s="16"/>
      <c r="T33" s="212"/>
      <c r="U33" s="70"/>
      <c r="V33" s="70"/>
      <c r="W33" s="70"/>
      <c r="X33" s="217"/>
      <c r="Y33" s="20"/>
      <c r="Z33" s="20"/>
      <c r="AA33" s="20"/>
      <c r="AB33" s="20"/>
    </row>
    <row r="34" spans="1:28" s="17" customFormat="1" ht="13.5" customHeight="1" hidden="1">
      <c r="A34" s="271"/>
      <c r="B34" s="20"/>
      <c r="C34" s="192"/>
      <c r="D34" s="24"/>
      <c r="E34" s="268"/>
      <c r="F34" s="614"/>
      <c r="G34" s="615"/>
      <c r="H34" s="97"/>
      <c r="I34" s="603"/>
      <c r="J34" s="604"/>
      <c r="K34" s="98"/>
      <c r="L34" s="99"/>
      <c r="M34" s="121"/>
      <c r="N34" s="122"/>
      <c r="O34" s="123"/>
      <c r="P34" s="120"/>
      <c r="Q34" s="74"/>
      <c r="R34" s="14"/>
      <c r="S34" s="16"/>
      <c r="T34" s="212"/>
      <c r="U34" s="70"/>
      <c r="V34" s="70"/>
      <c r="W34" s="70"/>
      <c r="X34" s="217"/>
      <c r="Y34" s="20"/>
      <c r="Z34" s="20"/>
      <c r="AA34" s="20"/>
      <c r="AB34" s="20"/>
    </row>
    <row r="35" spans="1:28" s="17" customFormat="1" ht="4.5" customHeight="1" hidden="1">
      <c r="A35" s="271"/>
      <c r="B35" s="20"/>
      <c r="C35" s="192"/>
      <c r="D35" s="24"/>
      <c r="E35" s="268"/>
      <c r="F35" s="63"/>
      <c r="G35" s="64"/>
      <c r="H35" s="65"/>
      <c r="I35" s="65"/>
      <c r="J35" s="66"/>
      <c r="K35" s="67"/>
      <c r="L35" s="73"/>
      <c r="M35" s="73"/>
      <c r="N35" s="73"/>
      <c r="O35" s="73"/>
      <c r="P35" s="72"/>
      <c r="Q35" s="74"/>
      <c r="R35" s="14"/>
      <c r="S35" s="16"/>
      <c r="T35" s="212"/>
      <c r="U35" s="70"/>
      <c r="V35" s="70"/>
      <c r="W35" s="70"/>
      <c r="X35" s="217"/>
      <c r="Y35" s="20"/>
      <c r="Z35" s="20"/>
      <c r="AA35" s="20"/>
      <c r="AB35" s="20"/>
    </row>
    <row r="36" spans="1:28" s="28" customFormat="1" ht="12.75" hidden="1">
      <c r="A36" s="276" t="s">
        <v>155</v>
      </c>
      <c r="B36" s="184"/>
      <c r="C36" s="194"/>
      <c r="D36" s="24"/>
      <c r="E36" s="269" t="s">
        <v>99</v>
      </c>
      <c r="F36" s="605" t="s">
        <v>95</v>
      </c>
      <c r="G36" s="606"/>
      <c r="H36" s="606"/>
      <c r="I36" s="606"/>
      <c r="J36" s="146"/>
      <c r="K36" s="150"/>
      <c r="L36" s="151"/>
      <c r="M36" s="152"/>
      <c r="N36" s="149"/>
      <c r="O36" s="149"/>
      <c r="P36" s="144"/>
      <c r="Q36" s="145"/>
      <c r="R36" s="26"/>
      <c r="S36" s="27"/>
      <c r="T36" s="216"/>
      <c r="U36" s="195"/>
      <c r="V36" s="195"/>
      <c r="W36" s="195"/>
      <c r="X36" s="229"/>
      <c r="Y36" s="184"/>
      <c r="Z36" s="184"/>
      <c r="AA36" s="184"/>
      <c r="AB36" s="184"/>
    </row>
    <row r="37" spans="1:28" s="17" customFormat="1" ht="14.25" customHeight="1" hidden="1">
      <c r="A37" s="275"/>
      <c r="B37" s="20"/>
      <c r="C37" s="192"/>
      <c r="D37" s="24"/>
      <c r="E37" s="268"/>
      <c r="F37" s="595" t="s">
        <v>50</v>
      </c>
      <c r="G37" s="596"/>
      <c r="H37" s="113">
        <f>2!$E$32</f>
        <v>2</v>
      </c>
      <c r="I37" s="114" t="s">
        <v>54</v>
      </c>
      <c r="J37" s="115" t="s">
        <v>58</v>
      </c>
      <c r="K37" s="116"/>
      <c r="L37" s="117" t="s">
        <v>59</v>
      </c>
      <c r="M37" s="118" t="s">
        <v>52</v>
      </c>
      <c r="N37" s="73"/>
      <c r="O37" s="73"/>
      <c r="P37" s="72"/>
      <c r="Q37" s="74"/>
      <c r="R37" s="14"/>
      <c r="S37" s="16"/>
      <c r="T37" s="212"/>
      <c r="U37" s="70" t="str">
        <f>info!$K$586</f>
        <v>PRORRATEO 12m</v>
      </c>
      <c r="V37" s="70"/>
      <c r="W37" s="215" t="s">
        <v>84</v>
      </c>
      <c r="X37" s="217"/>
      <c r="Y37" s="20"/>
      <c r="Z37" s="20"/>
      <c r="AA37" s="20"/>
      <c r="AB37" s="20"/>
    </row>
    <row r="38" spans="1:28" s="17" customFormat="1" ht="13.5" customHeight="1" hidden="1">
      <c r="A38" s="275"/>
      <c r="B38" s="20"/>
      <c r="C38" s="192"/>
      <c r="D38" s="24"/>
      <c r="E38" s="268"/>
      <c r="F38" s="70"/>
      <c r="G38" s="70"/>
      <c r="H38" s="102"/>
      <c r="I38" s="135" t="str">
        <f>IF(H37=0,0,"1ª")</f>
        <v>1ª</v>
      </c>
      <c r="J38" s="618">
        <v>39447</v>
      </c>
      <c r="K38" s="619"/>
      <c r="L38" s="136" t="s">
        <v>82</v>
      </c>
      <c r="M38" s="137">
        <f>IF(L38=info!$K$586,L148,0)</f>
        <v>0</v>
      </c>
      <c r="N38" s="196"/>
      <c r="O38" s="87">
        <f>IF(H37=0,0,T38)</f>
        <v>0</v>
      </c>
      <c r="P38" s="81"/>
      <c r="Q38" s="74"/>
      <c r="R38" s="14"/>
      <c r="S38" s="16"/>
      <c r="T38" s="212">
        <f>IF(L38=0,"Elige forma de pago o la hoja no calculará bien",0)</f>
        <v>0</v>
      </c>
      <c r="U38" s="70"/>
      <c r="V38" s="70"/>
      <c r="W38" s="70"/>
      <c r="X38" s="217">
        <f>IF(L38=$U$37,1,0)</f>
        <v>0</v>
      </c>
      <c r="Y38" s="20"/>
      <c r="Z38" s="20"/>
      <c r="AA38" s="20"/>
      <c r="AB38" s="20"/>
    </row>
    <row r="39" spans="1:28" s="17" customFormat="1" ht="13.5" customHeight="1" hidden="1">
      <c r="A39" s="275"/>
      <c r="B39" s="20"/>
      <c r="C39" s="192"/>
      <c r="D39" s="24"/>
      <c r="E39" s="268"/>
      <c r="F39" s="63"/>
      <c r="G39" s="64"/>
      <c r="H39" s="103"/>
      <c r="I39" s="100" t="str">
        <f>IF(H$37&gt;=2,"2ª",0)</f>
        <v>2ª</v>
      </c>
      <c r="J39" s="89" t="str">
        <f>IF(I39&gt;0,$W$37,0)</f>
        <v> ►   ►   ►</v>
      </c>
      <c r="K39" s="82"/>
      <c r="L39" s="86" t="s">
        <v>82</v>
      </c>
      <c r="M39" s="90">
        <f>IF(L39=info!$K$586,L149,0)</f>
        <v>0</v>
      </c>
      <c r="N39" s="83"/>
      <c r="O39" s="87">
        <f>IF(H$37&lt;=1,0,T39)</f>
        <v>0</v>
      </c>
      <c r="P39" s="81"/>
      <c r="Q39" s="74"/>
      <c r="R39" s="14"/>
      <c r="S39" s="16"/>
      <c r="T39" s="212">
        <f>IF(L39=0,"Elige forma de pago o la hoja no calculará bien",0)</f>
        <v>0</v>
      </c>
      <c r="U39" s="70"/>
      <c r="V39" s="70"/>
      <c r="W39" s="70"/>
      <c r="X39" s="217">
        <f>IF(L39=$U$37,1,0)</f>
        <v>0</v>
      </c>
      <c r="Y39" s="20"/>
      <c r="Z39" s="20"/>
      <c r="AA39" s="20"/>
      <c r="AB39" s="20"/>
    </row>
    <row r="40" spans="1:28" s="17" customFormat="1" ht="13.5" customHeight="1" hidden="1">
      <c r="A40" s="275"/>
      <c r="B40" s="20"/>
      <c r="C40" s="192"/>
      <c r="D40" s="24"/>
      <c r="E40" s="268"/>
      <c r="F40" s="63"/>
      <c r="G40" s="64"/>
      <c r="H40" s="103"/>
      <c r="I40" s="100">
        <f>IF(H$37&gt;=3,"3ª",0)</f>
        <v>0</v>
      </c>
      <c r="J40" s="89">
        <f>IF(I40&gt;0,$W$37,0)</f>
        <v>0</v>
      </c>
      <c r="K40" s="82"/>
      <c r="L40" s="86" t="s">
        <v>82</v>
      </c>
      <c r="M40" s="90">
        <f>IF(L40=info!$K$586,L150,0)</f>
        <v>0</v>
      </c>
      <c r="N40" s="83"/>
      <c r="O40" s="87">
        <f>IF(H$37&lt;=2,0,T40)</f>
        <v>0</v>
      </c>
      <c r="P40" s="81"/>
      <c r="Q40" s="74"/>
      <c r="R40" s="14"/>
      <c r="S40" s="16"/>
      <c r="T40" s="212">
        <f>IF(L40=0,"Elige forma de pago o la hoja no calculará bien",0)</f>
        <v>0</v>
      </c>
      <c r="U40" s="70"/>
      <c r="V40" s="70"/>
      <c r="W40" s="70"/>
      <c r="X40" s="217">
        <f>IF(L40=$U$37,1,0)</f>
        <v>0</v>
      </c>
      <c r="Y40" s="20"/>
      <c r="Z40" s="20"/>
      <c r="AA40" s="20"/>
      <c r="AB40" s="20"/>
    </row>
    <row r="41" spans="1:28" s="17" customFormat="1" ht="13.5" customHeight="1" hidden="1">
      <c r="A41" s="275"/>
      <c r="B41" s="20"/>
      <c r="C41" s="192"/>
      <c r="D41" s="24"/>
      <c r="E41" s="268"/>
      <c r="F41" s="63"/>
      <c r="G41" s="64"/>
      <c r="H41" s="103"/>
      <c r="I41" s="138">
        <f>IF(H$37&gt;=4,"4ª",0)</f>
        <v>0</v>
      </c>
      <c r="J41" s="139">
        <f>IF(I41&gt;0,$W$37,0)</f>
        <v>0</v>
      </c>
      <c r="K41" s="140"/>
      <c r="L41" s="141" t="s">
        <v>82</v>
      </c>
      <c r="M41" s="99">
        <f>IF(L41=info!$K$586,L151,0)</f>
        <v>0</v>
      </c>
      <c r="N41" s="133"/>
      <c r="O41" s="134">
        <f>IF(H$37&lt;=3,0,T41)</f>
        <v>0</v>
      </c>
      <c r="P41" s="120">
        <f>SUM(M38:M41)</f>
        <v>0</v>
      </c>
      <c r="Q41" s="74"/>
      <c r="R41" s="14"/>
      <c r="S41" s="16"/>
      <c r="T41" s="212">
        <f>IF(L41=0,"Elige forma de pago o la hoja no calculará bien",0)</f>
        <v>0</v>
      </c>
      <c r="U41" s="70"/>
      <c r="V41" s="70"/>
      <c r="W41" s="70"/>
      <c r="X41" s="217">
        <f>IF(L41=$U$37,1,0)</f>
        <v>0</v>
      </c>
      <c r="Y41" s="20"/>
      <c r="Z41" s="20"/>
      <c r="AA41" s="20"/>
      <c r="AB41" s="20"/>
    </row>
    <row r="42" spans="1:28" s="17" customFormat="1" ht="4.5" customHeight="1" hidden="1">
      <c r="A42" s="275"/>
      <c r="B42" s="20"/>
      <c r="C42" s="192"/>
      <c r="D42" s="24"/>
      <c r="E42" s="268"/>
      <c r="F42" s="63"/>
      <c r="G42" s="64"/>
      <c r="H42" s="65"/>
      <c r="I42" s="84"/>
      <c r="J42" s="81"/>
      <c r="K42" s="85"/>
      <c r="L42" s="83"/>
      <c r="M42" s="83"/>
      <c r="N42" s="83"/>
      <c r="O42" s="83"/>
      <c r="P42" s="81"/>
      <c r="Q42" s="74"/>
      <c r="R42" s="14"/>
      <c r="S42" s="16"/>
      <c r="T42" s="212"/>
      <c r="U42" s="70"/>
      <c r="V42" s="70"/>
      <c r="W42" s="70"/>
      <c r="X42" s="217"/>
      <c r="Y42" s="20"/>
      <c r="Z42" s="20"/>
      <c r="AA42" s="20"/>
      <c r="AB42" s="20"/>
    </row>
    <row r="43" spans="1:28" s="28" customFormat="1" ht="13.5" customHeight="1" hidden="1">
      <c r="A43" s="274"/>
      <c r="B43" s="184"/>
      <c r="C43" s="194"/>
      <c r="D43" s="24"/>
      <c r="E43" s="269" t="s">
        <v>100</v>
      </c>
      <c r="F43" s="600" t="s">
        <v>86</v>
      </c>
      <c r="G43" s="601"/>
      <c r="H43" s="601"/>
      <c r="I43" s="602"/>
      <c r="J43" s="153" t="s">
        <v>52</v>
      </c>
      <c r="K43" s="154"/>
      <c r="L43" s="155" t="s">
        <v>57</v>
      </c>
      <c r="M43" s="153" t="s">
        <v>55</v>
      </c>
      <c r="N43" s="156"/>
      <c r="O43" s="156"/>
      <c r="P43" s="157"/>
      <c r="Q43" s="145"/>
      <c r="R43" s="26"/>
      <c r="S43" s="27"/>
      <c r="T43" s="216"/>
      <c r="U43" s="195"/>
      <c r="V43" s="195"/>
      <c r="W43" s="195"/>
      <c r="X43" s="229"/>
      <c r="Y43" s="184"/>
      <c r="Z43" s="184"/>
      <c r="AA43" s="184"/>
      <c r="AB43" s="184"/>
    </row>
    <row r="44" spans="1:28" s="17" customFormat="1" ht="13.5" customHeight="1" hidden="1">
      <c r="A44" s="275"/>
      <c r="B44" s="20"/>
      <c r="C44" s="192"/>
      <c r="D44" s="24"/>
      <c r="E44" s="268"/>
      <c r="F44" s="597" t="s">
        <v>56</v>
      </c>
      <c r="G44" s="598"/>
      <c r="H44" s="599"/>
      <c r="I44" s="109" t="s">
        <v>20</v>
      </c>
      <c r="J44" s="99">
        <f>IF(I44=info!K559,#REF!,0)</f>
        <v>0</v>
      </c>
      <c r="K44" s="91"/>
      <c r="L44" s="104"/>
      <c r="M44" s="99">
        <f>IF(L44=0,J44,L44)</f>
        <v>0</v>
      </c>
      <c r="N44" s="133"/>
      <c r="O44" s="143"/>
      <c r="P44" s="120">
        <f>+M44</f>
        <v>0</v>
      </c>
      <c r="Q44" s="74"/>
      <c r="R44" s="14"/>
      <c r="S44" s="16"/>
      <c r="T44" s="212">
        <f>IF(I44="SI","ATENCIÓN: En la sección anterior indicaste QUE SE PAGABA PRORRATEADA (al menos una), VERIFICA QUE SEA OK",0)</f>
        <v>0</v>
      </c>
      <c r="U44" s="70"/>
      <c r="V44" s="70"/>
      <c r="W44" s="70"/>
      <c r="X44" s="217"/>
      <c r="Y44" s="20"/>
      <c r="Z44" s="20"/>
      <c r="AA44" s="20"/>
      <c r="AB44" s="20"/>
    </row>
    <row r="45" spans="1:28" s="17" customFormat="1" ht="15.75" customHeight="1" hidden="1">
      <c r="A45" s="275"/>
      <c r="B45" s="20"/>
      <c r="C45" s="192"/>
      <c r="D45" s="24"/>
      <c r="E45" s="268"/>
      <c r="F45" s="108">
        <f>IF(P41&gt;0,T44,0)</f>
        <v>0</v>
      </c>
      <c r="G45" s="106"/>
      <c r="H45" s="106"/>
      <c r="I45" s="106"/>
      <c r="J45" s="106"/>
      <c r="K45" s="106"/>
      <c r="L45" s="106"/>
      <c r="M45" s="106"/>
      <c r="N45" s="83"/>
      <c r="O45" s="83"/>
      <c r="P45" s="81"/>
      <c r="Q45" s="74"/>
      <c r="R45" s="14"/>
      <c r="S45" s="16"/>
      <c r="T45" s="212"/>
      <c r="U45" s="70"/>
      <c r="V45" s="70"/>
      <c r="W45" s="70"/>
      <c r="X45" s="217"/>
      <c r="Y45" s="20"/>
      <c r="Z45" s="20"/>
      <c r="AA45" s="20"/>
      <c r="AB45" s="20"/>
    </row>
    <row r="46" spans="1:28" s="17" customFormat="1" ht="13.5" customHeight="1" hidden="1">
      <c r="A46" s="275"/>
      <c r="B46" s="20"/>
      <c r="C46" s="192"/>
      <c r="D46" s="24"/>
      <c r="E46" s="269" t="s">
        <v>101</v>
      </c>
      <c r="F46" s="624" t="s">
        <v>143</v>
      </c>
      <c r="G46" s="625"/>
      <c r="H46" s="626"/>
      <c r="I46" s="66"/>
      <c r="J46" s="66"/>
      <c r="K46" s="67"/>
      <c r="L46" s="73"/>
      <c r="M46" s="73"/>
      <c r="N46" s="73"/>
      <c r="O46" s="73"/>
      <c r="P46" s="72"/>
      <c r="Q46" s="74"/>
      <c r="R46" s="14"/>
      <c r="S46" s="16"/>
      <c r="T46" s="212"/>
      <c r="U46" s="70"/>
      <c r="V46" s="70"/>
      <c r="W46" s="70"/>
      <c r="X46" s="217"/>
      <c r="Y46" s="20"/>
      <c r="Z46" s="20"/>
      <c r="AA46" s="20"/>
      <c r="AB46" s="20"/>
    </row>
    <row r="47" spans="1:28" s="17" customFormat="1" ht="13.5" customHeight="1" hidden="1">
      <c r="A47" s="275"/>
      <c r="B47" s="20"/>
      <c r="C47" s="192"/>
      <c r="D47" s="24"/>
      <c r="E47" s="268"/>
      <c r="F47" s="579" t="s">
        <v>24</v>
      </c>
      <c r="G47" s="580"/>
      <c r="H47" s="96" t="s">
        <v>25</v>
      </c>
      <c r="I47" s="65"/>
      <c r="J47" s="66"/>
      <c r="K47" s="67"/>
      <c r="L47" s="73"/>
      <c r="M47" s="73"/>
      <c r="N47" s="73"/>
      <c r="O47" s="73"/>
      <c r="P47" s="72"/>
      <c r="Q47" s="74"/>
      <c r="R47" s="14"/>
      <c r="S47" s="16"/>
      <c r="T47" s="212"/>
      <c r="U47" s="70"/>
      <c r="V47" s="70"/>
      <c r="W47" s="70"/>
      <c r="X47" s="217"/>
      <c r="Y47" s="20"/>
      <c r="Z47" s="20"/>
      <c r="AA47" s="20"/>
      <c r="AB47" s="20"/>
    </row>
    <row r="48" spans="1:28" s="17" customFormat="1" ht="13.5" customHeight="1" hidden="1">
      <c r="A48" s="275"/>
      <c r="B48" s="20"/>
      <c r="C48" s="192"/>
      <c r="D48" s="24"/>
      <c r="E48" s="268"/>
      <c r="F48" s="620"/>
      <c r="G48" s="621"/>
      <c r="H48" s="107"/>
      <c r="I48" s="65"/>
      <c r="J48" s="66"/>
      <c r="K48" s="67"/>
      <c r="L48" s="73"/>
      <c r="M48" s="73"/>
      <c r="N48" s="73"/>
      <c r="O48" s="73"/>
      <c r="P48" s="72"/>
      <c r="Q48" s="74"/>
      <c r="R48" s="14"/>
      <c r="S48" s="16"/>
      <c r="T48" s="212"/>
      <c r="U48" s="70"/>
      <c r="V48" s="70"/>
      <c r="W48" s="70"/>
      <c r="X48" s="217"/>
      <c r="Y48" s="20"/>
      <c r="Z48" s="20"/>
      <c r="AA48" s="20"/>
      <c r="AB48" s="20"/>
    </row>
    <row r="49" spans="1:28" s="17" customFormat="1" ht="13.5" customHeight="1" hidden="1">
      <c r="A49" s="275"/>
      <c r="B49" s="20"/>
      <c r="C49" s="192"/>
      <c r="D49" s="24"/>
      <c r="E49" s="268"/>
      <c r="F49" s="620"/>
      <c r="G49" s="621"/>
      <c r="H49" s="107"/>
      <c r="I49" s="65"/>
      <c r="J49" s="66"/>
      <c r="K49" s="67"/>
      <c r="L49" s="73"/>
      <c r="M49" s="73"/>
      <c r="N49" s="73"/>
      <c r="O49" s="73"/>
      <c r="P49" s="72"/>
      <c r="Q49" s="74"/>
      <c r="R49" s="14"/>
      <c r="S49" s="16"/>
      <c r="T49" s="212"/>
      <c r="U49" s="70"/>
      <c r="V49" s="70"/>
      <c r="W49" s="70"/>
      <c r="X49" s="217"/>
      <c r="Y49" s="20"/>
      <c r="Z49" s="20"/>
      <c r="AA49" s="20"/>
      <c r="AB49" s="20"/>
    </row>
    <row r="50" spans="1:28" s="17" customFormat="1" ht="13.5" customHeight="1" hidden="1">
      <c r="A50" s="275"/>
      <c r="B50" s="20"/>
      <c r="C50" s="192"/>
      <c r="D50" s="24"/>
      <c r="E50" s="268"/>
      <c r="F50" s="622"/>
      <c r="G50" s="623"/>
      <c r="H50" s="119"/>
      <c r="I50" s="126"/>
      <c r="J50" s="142"/>
      <c r="K50" s="125"/>
      <c r="L50" s="122"/>
      <c r="M50" s="122"/>
      <c r="N50" s="122"/>
      <c r="O50" s="123"/>
      <c r="P50" s="120">
        <f>SUM(H48:H50)</f>
        <v>0</v>
      </c>
      <c r="Q50" s="74"/>
      <c r="R50" s="14"/>
      <c r="S50" s="16"/>
      <c r="T50" s="212"/>
      <c r="U50" s="70"/>
      <c r="V50" s="70"/>
      <c r="W50" s="70"/>
      <c r="X50" s="217"/>
      <c r="Y50" s="20"/>
      <c r="Z50" s="20"/>
      <c r="AA50" s="20"/>
      <c r="AB50" s="20"/>
    </row>
    <row r="51" spans="1:28" s="17" customFormat="1" ht="19.5" customHeight="1" hidden="1">
      <c r="A51" s="275"/>
      <c r="B51" s="20"/>
      <c r="C51" s="192"/>
      <c r="D51" s="24"/>
      <c r="E51" s="101"/>
      <c r="F51" s="63"/>
      <c r="G51" s="64"/>
      <c r="H51" s="65"/>
      <c r="I51" s="65"/>
      <c r="J51" s="66"/>
      <c r="K51" s="67"/>
      <c r="L51" s="73"/>
      <c r="M51" s="73"/>
      <c r="N51" s="73"/>
      <c r="O51" s="73"/>
      <c r="P51" s="72"/>
      <c r="Q51" s="74"/>
      <c r="R51" s="14"/>
      <c r="S51" s="16"/>
      <c r="T51" s="212"/>
      <c r="U51" s="70"/>
      <c r="V51" s="70"/>
      <c r="W51" s="70"/>
      <c r="X51" s="217"/>
      <c r="Y51" s="20"/>
      <c r="Z51" s="20"/>
      <c r="AA51" s="20"/>
      <c r="AB51" s="20"/>
    </row>
    <row r="52" spans="1:28" s="17" customFormat="1" ht="15.75" hidden="1" thickBot="1">
      <c r="A52" s="278" t="s">
        <v>156</v>
      </c>
      <c r="B52" s="20"/>
      <c r="C52" s="192"/>
      <c r="D52" s="160"/>
      <c r="E52" s="159"/>
      <c r="F52" s="630"/>
      <c r="G52" s="631"/>
      <c r="H52" s="631"/>
      <c r="I52" s="631"/>
      <c r="J52" s="632"/>
      <c r="K52" s="130"/>
      <c r="L52" s="131"/>
      <c r="M52" s="131"/>
      <c r="N52" s="131"/>
      <c r="O52" s="132"/>
      <c r="P52" s="129"/>
      <c r="Q52" s="74"/>
      <c r="R52" s="14"/>
      <c r="S52" s="16"/>
      <c r="T52" s="212"/>
      <c r="U52" s="70"/>
      <c r="V52" s="70"/>
      <c r="W52" s="70"/>
      <c r="X52" s="217"/>
      <c r="Y52" s="20"/>
      <c r="Z52" s="20"/>
      <c r="AA52" s="20"/>
      <c r="AB52" s="20"/>
    </row>
    <row r="53" spans="1:28" s="17" customFormat="1" ht="9.75" customHeight="1" hidden="1">
      <c r="A53" s="277"/>
      <c r="B53" s="20"/>
      <c r="C53" s="192"/>
      <c r="D53" s="24"/>
      <c r="E53" s="101"/>
      <c r="F53" s="63"/>
      <c r="G53" s="64"/>
      <c r="H53" s="65"/>
      <c r="I53" s="65"/>
      <c r="J53" s="66"/>
      <c r="K53" s="67"/>
      <c r="L53" s="73"/>
      <c r="M53" s="73"/>
      <c r="N53" s="73"/>
      <c r="O53" s="73"/>
      <c r="P53" s="72"/>
      <c r="Q53" s="74"/>
      <c r="R53" s="14"/>
      <c r="S53" s="16"/>
      <c r="T53" s="212"/>
      <c r="U53" s="70"/>
      <c r="V53" s="70"/>
      <c r="W53" s="70"/>
      <c r="X53" s="217"/>
      <c r="Y53" s="20"/>
      <c r="Z53" s="20"/>
      <c r="AA53" s="20"/>
      <c r="AB53" s="20"/>
    </row>
    <row r="54" spans="1:28" s="17" customFormat="1" ht="13.5" customHeight="1" hidden="1">
      <c r="A54" s="277"/>
      <c r="B54" s="20"/>
      <c r="C54" s="192"/>
      <c r="D54" s="24"/>
      <c r="E54" s="269"/>
      <c r="F54" s="627"/>
      <c r="G54" s="628"/>
      <c r="H54" s="628"/>
      <c r="I54" s="629"/>
      <c r="J54" s="66"/>
      <c r="K54" s="67"/>
      <c r="L54" s="73"/>
      <c r="M54" s="73"/>
      <c r="N54" s="73"/>
      <c r="O54" s="73"/>
      <c r="P54" s="72"/>
      <c r="Q54" s="74"/>
      <c r="R54" s="14"/>
      <c r="S54" s="16"/>
      <c r="T54" s="212"/>
      <c r="U54" s="70"/>
      <c r="V54" s="70"/>
      <c r="W54" s="70"/>
      <c r="X54" s="217"/>
      <c r="Y54" s="20"/>
      <c r="Z54" s="20"/>
      <c r="AA54" s="20"/>
      <c r="AB54" s="20"/>
    </row>
    <row r="55" spans="1:28" s="17" customFormat="1" ht="12.75" hidden="1">
      <c r="A55" s="277"/>
      <c r="B55" s="20"/>
      <c r="C55" s="192"/>
      <c r="D55" s="24"/>
      <c r="E55" s="268"/>
      <c r="F55" s="579"/>
      <c r="G55" s="580"/>
      <c r="H55" s="88"/>
      <c r="I55" s="162"/>
      <c r="J55" s="66"/>
      <c r="K55" s="67"/>
      <c r="L55" s="73"/>
      <c r="M55" s="73"/>
      <c r="N55" s="73"/>
      <c r="O55" s="73"/>
      <c r="P55" s="72"/>
      <c r="Q55" s="74"/>
      <c r="R55" s="14"/>
      <c r="S55" s="16"/>
      <c r="T55" s="212"/>
      <c r="U55" s="70"/>
      <c r="V55" s="70"/>
      <c r="W55" s="70"/>
      <c r="X55" s="217"/>
      <c r="Y55" s="20"/>
      <c r="Z55" s="20"/>
      <c r="AA55" s="20"/>
      <c r="AB55" s="20"/>
    </row>
    <row r="56" spans="1:28" s="17" customFormat="1" ht="13.5" customHeight="1" hidden="1">
      <c r="A56" s="277"/>
      <c r="B56" s="20"/>
      <c r="C56" s="192"/>
      <c r="D56" s="24"/>
      <c r="E56" s="268"/>
      <c r="F56" s="593"/>
      <c r="G56" s="594"/>
      <c r="H56" s="373"/>
      <c r="I56" s="93"/>
      <c r="J56" s="66"/>
      <c r="K56" s="67"/>
      <c r="L56" s="73"/>
      <c r="M56" s="73"/>
      <c r="N56" s="73"/>
      <c r="O56" s="73"/>
      <c r="P56" s="72"/>
      <c r="Q56" s="74"/>
      <c r="R56" s="14"/>
      <c r="S56" s="16"/>
      <c r="T56" s="212"/>
      <c r="U56" s="70"/>
      <c r="V56" s="70"/>
      <c r="W56" s="70"/>
      <c r="X56" s="217"/>
      <c r="Y56" s="20"/>
      <c r="Z56" s="20"/>
      <c r="AA56" s="20"/>
      <c r="AB56" s="20"/>
    </row>
    <row r="57" spans="1:28" s="17" customFormat="1" ht="13.5" customHeight="1" hidden="1">
      <c r="A57" s="277"/>
      <c r="B57" s="20"/>
      <c r="C57" s="192"/>
      <c r="D57" s="24"/>
      <c r="E57" s="268"/>
      <c r="F57" s="633"/>
      <c r="G57" s="634"/>
      <c r="H57" s="374"/>
      <c r="I57" s="95"/>
      <c r="J57" s="142"/>
      <c r="K57" s="125"/>
      <c r="L57" s="122"/>
      <c r="M57" s="122"/>
      <c r="N57" s="122"/>
      <c r="O57" s="123"/>
      <c r="P57" s="120"/>
      <c r="Q57" s="74"/>
      <c r="R57" s="14"/>
      <c r="S57" s="16"/>
      <c r="T57" s="212"/>
      <c r="U57" s="70"/>
      <c r="V57" s="70"/>
      <c r="W57" s="70"/>
      <c r="X57" s="217"/>
      <c r="Y57" s="20"/>
      <c r="Z57" s="20"/>
      <c r="AA57" s="20"/>
      <c r="AB57" s="20"/>
    </row>
    <row r="58" spans="1:28" s="17" customFormat="1" ht="4.5" customHeight="1" hidden="1">
      <c r="A58" s="277"/>
      <c r="B58" s="20"/>
      <c r="C58" s="192"/>
      <c r="D58" s="24"/>
      <c r="E58" s="268"/>
      <c r="F58" s="63"/>
      <c r="G58" s="64"/>
      <c r="H58" s="65"/>
      <c r="I58" s="65"/>
      <c r="J58" s="66"/>
      <c r="K58" s="67"/>
      <c r="L58" s="73"/>
      <c r="M58" s="73"/>
      <c r="N58" s="73"/>
      <c r="O58" s="73"/>
      <c r="P58" s="72"/>
      <c r="Q58" s="74"/>
      <c r="R58" s="14"/>
      <c r="S58" s="16"/>
      <c r="T58" s="212"/>
      <c r="U58" s="70"/>
      <c r="V58" s="70"/>
      <c r="W58" s="70"/>
      <c r="X58" s="217"/>
      <c r="Y58" s="20"/>
      <c r="Z58" s="20"/>
      <c r="AA58" s="20"/>
      <c r="AB58" s="20"/>
    </row>
    <row r="59" spans="1:28" s="17" customFormat="1" ht="13.5" customHeight="1" hidden="1">
      <c r="A59" s="277"/>
      <c r="B59" s="20"/>
      <c r="C59" s="192"/>
      <c r="D59" s="24"/>
      <c r="E59" s="269"/>
      <c r="F59" s="627"/>
      <c r="G59" s="628"/>
      <c r="H59" s="628"/>
      <c r="I59" s="629"/>
      <c r="J59" s="66"/>
      <c r="K59" s="67"/>
      <c r="L59" s="73"/>
      <c r="M59" s="73"/>
      <c r="N59" s="73"/>
      <c r="O59" s="73"/>
      <c r="P59" s="72"/>
      <c r="Q59" s="74"/>
      <c r="R59" s="14"/>
      <c r="S59" s="16"/>
      <c r="T59" s="212"/>
      <c r="U59" s="70"/>
      <c r="V59" s="70"/>
      <c r="W59" s="70"/>
      <c r="X59" s="217"/>
      <c r="Y59" s="20"/>
      <c r="Z59" s="20"/>
      <c r="AA59" s="20"/>
      <c r="AB59" s="20"/>
    </row>
    <row r="60" spans="1:28" s="17" customFormat="1" ht="13.5" customHeight="1" hidden="1">
      <c r="A60" s="277"/>
      <c r="B60" s="20"/>
      <c r="C60" s="192"/>
      <c r="D60" s="24"/>
      <c r="E60" s="268"/>
      <c r="F60" s="579"/>
      <c r="G60" s="580"/>
      <c r="H60" s="88"/>
      <c r="I60" s="162"/>
      <c r="J60" s="66"/>
      <c r="K60" s="67"/>
      <c r="L60" s="73"/>
      <c r="M60" s="73"/>
      <c r="N60" s="73"/>
      <c r="O60" s="73"/>
      <c r="P60" s="72"/>
      <c r="Q60" s="74"/>
      <c r="R60" s="14"/>
      <c r="S60" s="16"/>
      <c r="T60" s="212"/>
      <c r="U60" s="70"/>
      <c r="V60" s="70"/>
      <c r="W60" s="70"/>
      <c r="X60" s="217"/>
      <c r="Y60" s="20"/>
      <c r="Z60" s="20"/>
      <c r="AA60" s="20"/>
      <c r="AB60" s="20"/>
    </row>
    <row r="61" spans="1:28" s="17" customFormat="1" ht="13.5" customHeight="1" hidden="1">
      <c r="A61" s="277"/>
      <c r="B61" s="20"/>
      <c r="C61" s="192"/>
      <c r="D61" s="24"/>
      <c r="E61" s="268"/>
      <c r="F61" s="620"/>
      <c r="G61" s="621"/>
      <c r="H61" s="107"/>
      <c r="I61" s="93"/>
      <c r="J61" s="66"/>
      <c r="K61" s="67"/>
      <c r="L61" s="73"/>
      <c r="M61" s="73"/>
      <c r="N61" s="73"/>
      <c r="O61" s="73"/>
      <c r="P61" s="72"/>
      <c r="Q61" s="74"/>
      <c r="R61" s="14"/>
      <c r="S61" s="16"/>
      <c r="T61" s="212"/>
      <c r="U61" s="70"/>
      <c r="V61" s="70"/>
      <c r="W61" s="70"/>
      <c r="X61" s="217"/>
      <c r="Y61" s="20"/>
      <c r="Z61" s="20"/>
      <c r="AA61" s="20"/>
      <c r="AB61" s="20"/>
    </row>
    <row r="62" spans="1:28" s="17" customFormat="1" ht="13.5" customHeight="1" hidden="1">
      <c r="A62" s="277"/>
      <c r="B62" s="20"/>
      <c r="C62" s="192"/>
      <c r="D62" s="24"/>
      <c r="E62" s="268"/>
      <c r="F62" s="622"/>
      <c r="G62" s="623"/>
      <c r="H62" s="119"/>
      <c r="I62" s="95"/>
      <c r="J62" s="142"/>
      <c r="K62" s="125"/>
      <c r="L62" s="122"/>
      <c r="M62" s="122"/>
      <c r="N62" s="122"/>
      <c r="O62" s="123"/>
      <c r="P62" s="120"/>
      <c r="Q62" s="74"/>
      <c r="R62" s="14"/>
      <c r="S62" s="16"/>
      <c r="T62" s="212"/>
      <c r="U62" s="70"/>
      <c r="V62" s="70"/>
      <c r="W62" s="70"/>
      <c r="X62" s="217"/>
      <c r="Y62" s="20"/>
      <c r="Z62" s="20"/>
      <c r="AA62" s="20"/>
      <c r="AB62" s="20"/>
    </row>
    <row r="63" spans="1:28" s="17" customFormat="1" ht="4.5" customHeight="1" hidden="1">
      <c r="A63" s="277"/>
      <c r="B63" s="20"/>
      <c r="C63" s="192"/>
      <c r="D63" s="24"/>
      <c r="E63" s="268"/>
      <c r="F63" s="63"/>
      <c r="G63" s="64"/>
      <c r="H63" s="65"/>
      <c r="I63" s="65"/>
      <c r="J63" s="66"/>
      <c r="K63" s="67"/>
      <c r="L63" s="73"/>
      <c r="M63" s="73"/>
      <c r="N63" s="73"/>
      <c r="O63" s="73"/>
      <c r="P63" s="72"/>
      <c r="Q63" s="74"/>
      <c r="R63" s="14"/>
      <c r="S63" s="16"/>
      <c r="T63" s="212"/>
      <c r="U63" s="70"/>
      <c r="V63" s="70"/>
      <c r="W63" s="70"/>
      <c r="X63" s="217"/>
      <c r="Y63" s="20"/>
      <c r="Z63" s="20"/>
      <c r="AA63" s="20"/>
      <c r="AB63" s="20"/>
    </row>
    <row r="64" spans="1:28" s="17" customFormat="1" ht="13.5" customHeight="1" hidden="1">
      <c r="A64" s="277"/>
      <c r="B64" s="20"/>
      <c r="C64" s="192"/>
      <c r="D64" s="24"/>
      <c r="E64" s="269"/>
      <c r="F64" s="720"/>
      <c r="G64" s="628"/>
      <c r="H64" s="628"/>
      <c r="I64" s="629"/>
      <c r="J64" s="66"/>
      <c r="K64" s="67"/>
      <c r="L64" s="73"/>
      <c r="M64" s="73"/>
      <c r="N64" s="73"/>
      <c r="O64" s="73"/>
      <c r="P64" s="72"/>
      <c r="Q64" s="74"/>
      <c r="R64" s="14"/>
      <c r="S64" s="16"/>
      <c r="T64" s="212"/>
      <c r="U64" s="70"/>
      <c r="V64" s="70"/>
      <c r="W64" s="70"/>
      <c r="X64" s="217"/>
      <c r="Y64" s="20"/>
      <c r="Z64" s="20"/>
      <c r="AA64" s="20"/>
      <c r="AB64" s="20"/>
    </row>
    <row r="65" spans="1:28" s="17" customFormat="1" ht="13.5" customHeight="1" hidden="1">
      <c r="A65" s="277"/>
      <c r="B65" s="20"/>
      <c r="C65" s="192"/>
      <c r="D65" s="24"/>
      <c r="E65" s="268"/>
      <c r="F65" s="579"/>
      <c r="G65" s="580"/>
      <c r="H65" s="88"/>
      <c r="I65" s="162"/>
      <c r="J65" s="66"/>
      <c r="K65" s="67"/>
      <c r="L65" s="73"/>
      <c r="M65" s="73"/>
      <c r="N65" s="73"/>
      <c r="O65" s="73"/>
      <c r="P65" s="72"/>
      <c r="Q65" s="74"/>
      <c r="R65" s="14"/>
      <c r="S65" s="16"/>
      <c r="T65" s="212"/>
      <c r="U65" s="70"/>
      <c r="V65" s="70"/>
      <c r="W65" s="70"/>
      <c r="X65" s="217"/>
      <c r="Y65" s="20"/>
      <c r="Z65" s="20"/>
      <c r="AA65" s="20"/>
      <c r="AB65" s="20"/>
    </row>
    <row r="66" spans="1:28" s="17" customFormat="1" ht="13.5" customHeight="1" hidden="1">
      <c r="A66" s="277"/>
      <c r="B66" s="20"/>
      <c r="C66" s="192"/>
      <c r="D66" s="24"/>
      <c r="E66" s="268"/>
      <c r="F66" s="620"/>
      <c r="G66" s="621"/>
      <c r="H66" s="107"/>
      <c r="I66" s="93"/>
      <c r="J66" s="66"/>
      <c r="K66" s="67"/>
      <c r="L66" s="73"/>
      <c r="M66" s="73"/>
      <c r="N66" s="73"/>
      <c r="O66" s="73"/>
      <c r="P66" s="72"/>
      <c r="Q66" s="74"/>
      <c r="R66" s="14"/>
      <c r="S66" s="16"/>
      <c r="T66" s="212"/>
      <c r="U66" s="70"/>
      <c r="V66" s="70"/>
      <c r="W66" s="70"/>
      <c r="X66" s="217"/>
      <c r="Y66" s="20"/>
      <c r="Z66" s="20"/>
      <c r="AA66" s="20"/>
      <c r="AB66" s="20"/>
    </row>
    <row r="67" spans="1:28" s="17" customFormat="1" ht="13.5" customHeight="1" hidden="1">
      <c r="A67" s="277"/>
      <c r="B67" s="20"/>
      <c r="C67" s="192"/>
      <c r="D67" s="24"/>
      <c r="E67" s="268"/>
      <c r="F67" s="622"/>
      <c r="G67" s="623"/>
      <c r="H67" s="119"/>
      <c r="I67" s="95"/>
      <c r="J67" s="142"/>
      <c r="K67" s="125"/>
      <c r="L67" s="122"/>
      <c r="M67" s="122"/>
      <c r="N67" s="122"/>
      <c r="O67" s="123"/>
      <c r="P67" s="120"/>
      <c r="Q67" s="74"/>
      <c r="R67" s="14"/>
      <c r="S67" s="16"/>
      <c r="T67" s="212"/>
      <c r="U67" s="70"/>
      <c r="V67" s="70"/>
      <c r="W67" s="70"/>
      <c r="X67" s="217"/>
      <c r="Y67" s="20"/>
      <c r="Z67" s="20"/>
      <c r="AA67" s="20"/>
      <c r="AB67" s="20"/>
    </row>
    <row r="68" spans="1:28" s="17" customFormat="1" ht="4.5" customHeight="1" hidden="1">
      <c r="A68" s="277"/>
      <c r="B68" s="20"/>
      <c r="C68" s="192"/>
      <c r="D68" s="24"/>
      <c r="E68" s="268"/>
      <c r="F68" s="63"/>
      <c r="G68" s="64"/>
      <c r="H68" s="65"/>
      <c r="I68" s="65"/>
      <c r="J68" s="66"/>
      <c r="K68" s="67"/>
      <c r="L68" s="73"/>
      <c r="M68" s="73"/>
      <c r="N68" s="73"/>
      <c r="O68" s="73"/>
      <c r="P68" s="72"/>
      <c r="Q68" s="74"/>
      <c r="R68" s="14"/>
      <c r="S68" s="16"/>
      <c r="T68" s="212"/>
      <c r="U68" s="70"/>
      <c r="V68" s="70"/>
      <c r="W68" s="70"/>
      <c r="X68" s="217"/>
      <c r="Y68" s="20"/>
      <c r="Z68" s="20"/>
      <c r="AA68" s="20"/>
      <c r="AB68" s="20"/>
    </row>
    <row r="69" spans="1:28" s="17" customFormat="1" ht="13.5" customHeight="1" hidden="1">
      <c r="A69" s="277"/>
      <c r="B69" s="20"/>
      <c r="C69" s="192"/>
      <c r="D69" s="24"/>
      <c r="E69" s="269"/>
      <c r="F69" s="720"/>
      <c r="G69" s="628"/>
      <c r="H69" s="628"/>
      <c r="I69" s="629"/>
      <c r="J69" s="66"/>
      <c r="K69" s="67"/>
      <c r="L69" s="73"/>
      <c r="M69" s="73"/>
      <c r="N69" s="73"/>
      <c r="O69" s="73"/>
      <c r="P69" s="72"/>
      <c r="Q69" s="74"/>
      <c r="R69" s="14"/>
      <c r="S69" s="16"/>
      <c r="T69" s="212"/>
      <c r="U69" s="70"/>
      <c r="V69" s="70"/>
      <c r="W69" s="70"/>
      <c r="X69" s="217"/>
      <c r="Y69" s="20"/>
      <c r="Z69" s="20"/>
      <c r="AA69" s="20"/>
      <c r="AB69" s="20"/>
    </row>
    <row r="70" spans="1:28" s="17" customFormat="1" ht="13.5" customHeight="1" hidden="1">
      <c r="A70" s="277"/>
      <c r="B70" s="20"/>
      <c r="C70" s="192"/>
      <c r="D70" s="24"/>
      <c r="E70" s="268"/>
      <c r="F70" s="579"/>
      <c r="G70" s="580"/>
      <c r="H70" s="88"/>
      <c r="I70" s="162"/>
      <c r="J70" s="66"/>
      <c r="K70" s="67"/>
      <c r="L70" s="73"/>
      <c r="M70" s="73"/>
      <c r="N70" s="73"/>
      <c r="O70" s="73"/>
      <c r="P70" s="72"/>
      <c r="Q70" s="74"/>
      <c r="R70" s="14"/>
      <c r="S70" s="16"/>
      <c r="T70" s="212"/>
      <c r="U70" s="70"/>
      <c r="V70" s="70"/>
      <c r="W70" s="70"/>
      <c r="X70" s="217"/>
      <c r="Y70" s="20"/>
      <c r="Z70" s="20"/>
      <c r="AA70" s="20"/>
      <c r="AB70" s="20"/>
    </row>
    <row r="71" spans="1:28" s="17" customFormat="1" ht="13.5" customHeight="1" hidden="1">
      <c r="A71" s="277"/>
      <c r="B71" s="20"/>
      <c r="C71" s="192"/>
      <c r="D71" s="24"/>
      <c r="E71" s="268"/>
      <c r="F71" s="620"/>
      <c r="G71" s="621"/>
      <c r="H71" s="107"/>
      <c r="I71" s="93"/>
      <c r="J71" s="66"/>
      <c r="K71" s="67"/>
      <c r="L71" s="73"/>
      <c r="M71" s="73"/>
      <c r="N71" s="73"/>
      <c r="O71" s="73"/>
      <c r="P71" s="72"/>
      <c r="Q71" s="74"/>
      <c r="R71" s="14"/>
      <c r="S71" s="16"/>
      <c r="T71" s="212"/>
      <c r="U71" s="70"/>
      <c r="V71" s="70"/>
      <c r="W71" s="70"/>
      <c r="X71" s="217"/>
      <c r="Y71" s="20"/>
      <c r="Z71" s="20"/>
      <c r="AA71" s="20"/>
      <c r="AB71" s="20"/>
    </row>
    <row r="72" spans="1:28" s="17" customFormat="1" ht="13.5" customHeight="1" hidden="1">
      <c r="A72" s="277"/>
      <c r="B72" s="20"/>
      <c r="C72" s="192"/>
      <c r="D72" s="24"/>
      <c r="E72" s="268"/>
      <c r="F72" s="620"/>
      <c r="G72" s="621"/>
      <c r="H72" s="107"/>
      <c r="I72" s="93"/>
      <c r="J72" s="66"/>
      <c r="K72" s="67"/>
      <c r="L72" s="73"/>
      <c r="M72" s="73"/>
      <c r="N72" s="73"/>
      <c r="O72" s="73"/>
      <c r="P72" s="72"/>
      <c r="Q72" s="74"/>
      <c r="R72" s="14"/>
      <c r="S72" s="16"/>
      <c r="T72" s="212"/>
      <c r="U72" s="70"/>
      <c r="V72" s="70"/>
      <c r="W72" s="70"/>
      <c r="X72" s="217"/>
      <c r="Y72" s="20"/>
      <c r="Z72" s="20"/>
      <c r="AA72" s="20"/>
      <c r="AB72" s="20"/>
    </row>
    <row r="73" spans="1:28" s="17" customFormat="1" ht="13.5" customHeight="1" hidden="1">
      <c r="A73" s="277"/>
      <c r="B73" s="20"/>
      <c r="C73" s="192"/>
      <c r="D73" s="24"/>
      <c r="E73" s="268"/>
      <c r="F73" s="622"/>
      <c r="G73" s="623"/>
      <c r="H73" s="119"/>
      <c r="I73" s="95"/>
      <c r="J73" s="142"/>
      <c r="K73" s="125"/>
      <c r="L73" s="122"/>
      <c r="M73" s="122"/>
      <c r="N73" s="122"/>
      <c r="O73" s="123"/>
      <c r="P73" s="120"/>
      <c r="Q73" s="74"/>
      <c r="R73" s="14"/>
      <c r="S73" s="16"/>
      <c r="T73" s="212"/>
      <c r="U73" s="70"/>
      <c r="V73" s="70"/>
      <c r="W73" s="70"/>
      <c r="X73" s="217"/>
      <c r="Y73" s="20"/>
      <c r="Z73" s="20"/>
      <c r="AA73" s="20"/>
      <c r="AB73" s="20"/>
    </row>
    <row r="74" spans="1:28" s="17" customFormat="1" ht="24.75" customHeight="1" hidden="1" thickBot="1">
      <c r="A74" s="277"/>
      <c r="B74" s="20"/>
      <c r="C74" s="192"/>
      <c r="D74" s="24"/>
      <c r="E74" s="101"/>
      <c r="F74" s="63"/>
      <c r="G74" s="64"/>
      <c r="H74" s="65"/>
      <c r="I74" s="65"/>
      <c r="J74" s="66"/>
      <c r="K74" s="67"/>
      <c r="L74" s="73"/>
      <c r="M74" s="73"/>
      <c r="N74" s="73"/>
      <c r="O74" s="73"/>
      <c r="P74" s="72"/>
      <c r="Q74" s="74"/>
      <c r="R74" s="14"/>
      <c r="S74" s="16"/>
      <c r="T74" s="212"/>
      <c r="U74" s="70"/>
      <c r="V74" s="70"/>
      <c r="W74" s="70"/>
      <c r="X74" s="217"/>
      <c r="Y74" s="20"/>
      <c r="Z74" s="20"/>
      <c r="AA74" s="20"/>
      <c r="AB74" s="20"/>
    </row>
    <row r="75" spans="1:28" s="17" customFormat="1" ht="16.5" customHeight="1" hidden="1" thickBot="1">
      <c r="A75" s="280" t="s">
        <v>89</v>
      </c>
      <c r="B75" s="20"/>
      <c r="C75" s="207"/>
      <c r="D75" s="208"/>
      <c r="E75" s="75" t="s">
        <v>41</v>
      </c>
      <c r="F75" s="635" t="s">
        <v>89</v>
      </c>
      <c r="G75" s="636"/>
      <c r="H75" s="636"/>
      <c r="I75" s="636"/>
      <c r="J75" s="637"/>
      <c r="K75" s="67"/>
      <c r="L75" s="68"/>
      <c r="M75" s="73"/>
      <c r="N75" s="73"/>
      <c r="O75" s="73"/>
      <c r="P75" s="128" t="s">
        <v>26</v>
      </c>
      <c r="Q75" s="74"/>
      <c r="R75" s="14"/>
      <c r="S75" s="16"/>
      <c r="T75" s="212"/>
      <c r="U75" s="70"/>
      <c r="V75" s="70"/>
      <c r="W75" s="70"/>
      <c r="X75" s="217"/>
      <c r="Y75" s="20"/>
      <c r="Z75" s="20"/>
      <c r="AA75" s="20"/>
      <c r="AB75" s="20"/>
    </row>
    <row r="76" spans="1:28" s="17" customFormat="1" ht="9.75" customHeight="1" hidden="1" thickBot="1">
      <c r="A76" s="279"/>
      <c r="B76" s="20"/>
      <c r="C76" s="192"/>
      <c r="D76" s="24"/>
      <c r="E76" s="101"/>
      <c r="F76" s="63"/>
      <c r="G76" s="64"/>
      <c r="H76" s="65"/>
      <c r="I76" s="65"/>
      <c r="J76" s="66"/>
      <c r="K76" s="67"/>
      <c r="L76" s="73"/>
      <c r="M76" s="73"/>
      <c r="N76" s="73"/>
      <c r="O76" s="73"/>
      <c r="P76" s="72"/>
      <c r="Q76" s="74"/>
      <c r="R76" s="14"/>
      <c r="S76" s="16"/>
      <c r="T76" s="212"/>
      <c r="U76" s="70"/>
      <c r="V76" s="70"/>
      <c r="W76" s="70"/>
      <c r="X76" s="217"/>
      <c r="Y76" s="20"/>
      <c r="Z76" s="20"/>
      <c r="AA76" s="20"/>
      <c r="AB76" s="20"/>
    </row>
    <row r="77" spans="1:28" s="17" customFormat="1" ht="15.75" hidden="1" thickBot="1">
      <c r="A77" s="279"/>
      <c r="B77" s="20"/>
      <c r="C77" s="192"/>
      <c r="D77" s="160"/>
      <c r="E77" s="159">
        <v>3</v>
      </c>
      <c r="F77" s="638" t="s">
        <v>92</v>
      </c>
      <c r="G77" s="639"/>
      <c r="H77" s="639"/>
      <c r="I77" s="639"/>
      <c r="J77" s="640"/>
      <c r="K77" s="125"/>
      <c r="L77" s="122"/>
      <c r="M77" s="122"/>
      <c r="N77" s="122"/>
      <c r="O77" s="123"/>
      <c r="P77" s="129">
        <f>+P99</f>
        <v>74.08333333333334</v>
      </c>
      <c r="Q77" s="74"/>
      <c r="R77" s="14"/>
      <c r="S77" s="16"/>
      <c r="T77" s="212"/>
      <c r="U77" s="70"/>
      <c r="V77" s="70"/>
      <c r="W77" s="70"/>
      <c r="X77" s="217"/>
      <c r="Y77" s="20"/>
      <c r="Z77" s="20"/>
      <c r="AA77" s="20"/>
      <c r="AB77" s="20"/>
    </row>
    <row r="78" spans="1:28" s="17" customFormat="1" ht="9.75" customHeight="1" hidden="1">
      <c r="A78" s="279"/>
      <c r="B78" s="20"/>
      <c r="C78" s="192"/>
      <c r="D78" s="24"/>
      <c r="E78" s="101"/>
      <c r="F78" s="63"/>
      <c r="G78" s="64"/>
      <c r="H78" s="65"/>
      <c r="I78" s="65"/>
      <c r="J78" s="66"/>
      <c r="K78" s="67"/>
      <c r="L78" s="73"/>
      <c r="M78" s="73"/>
      <c r="N78" s="73"/>
      <c r="O78" s="73"/>
      <c r="P78" s="72"/>
      <c r="Q78" s="74"/>
      <c r="R78" s="14"/>
      <c r="S78" s="16"/>
      <c r="T78" s="212"/>
      <c r="U78" s="70"/>
      <c r="V78" s="70"/>
      <c r="W78" s="70"/>
      <c r="X78" s="217"/>
      <c r="Y78" s="20"/>
      <c r="Z78" s="20"/>
      <c r="AA78" s="20"/>
      <c r="AB78" s="20"/>
    </row>
    <row r="79" spans="1:28" s="17" customFormat="1" ht="12.75" hidden="1">
      <c r="A79" s="279"/>
      <c r="B79" s="20"/>
      <c r="C79" s="192"/>
      <c r="D79" s="24"/>
      <c r="E79" s="266" t="s">
        <v>108</v>
      </c>
      <c r="F79" s="550" t="s">
        <v>149</v>
      </c>
      <c r="G79" s="551"/>
      <c r="H79" s="551"/>
      <c r="I79" s="551"/>
      <c r="J79" s="552"/>
      <c r="K79" s="163"/>
      <c r="L79" s="164"/>
      <c r="M79" s="164"/>
      <c r="N79" s="164"/>
      <c r="O79" s="164"/>
      <c r="P79" s="72"/>
      <c r="Q79" s="74"/>
      <c r="R79" s="14"/>
      <c r="S79" s="16"/>
      <c r="T79" s="212"/>
      <c r="U79" s="70"/>
      <c r="V79" s="70"/>
      <c r="W79" s="70"/>
      <c r="X79" s="217"/>
      <c r="Y79" s="20"/>
      <c r="Z79" s="20"/>
      <c r="AA79" s="20"/>
      <c r="AB79" s="20"/>
    </row>
    <row r="80" spans="1:28" s="17" customFormat="1" ht="12.75" hidden="1">
      <c r="A80" s="279"/>
      <c r="B80" s="20"/>
      <c r="C80" s="192"/>
      <c r="D80" s="24"/>
      <c r="E80" s="268"/>
      <c r="F80" s="612" t="s">
        <v>90</v>
      </c>
      <c r="G80" s="613"/>
      <c r="H80" s="613"/>
      <c r="I80" s="553">
        <f>+P18+P29+P41+P50</f>
        <v>1000</v>
      </c>
      <c r="J80" s="554"/>
      <c r="K80" s="163"/>
      <c r="L80" s="164"/>
      <c r="M80" s="164"/>
      <c r="N80" s="164"/>
      <c r="O80" s="164"/>
      <c r="P80" s="72"/>
      <c r="Q80" s="74"/>
      <c r="R80" s="14"/>
      <c r="S80" s="16"/>
      <c r="T80" s="212"/>
      <c r="U80" s="70"/>
      <c r="V80" s="70"/>
      <c r="W80" s="70"/>
      <c r="X80" s="217"/>
      <c r="Y80" s="20"/>
      <c r="Z80" s="20"/>
      <c r="AA80" s="20"/>
      <c r="AB80" s="20"/>
    </row>
    <row r="81" spans="1:28" s="17" customFormat="1" ht="12.75" hidden="1">
      <c r="A81" s="279"/>
      <c r="B81" s="20"/>
      <c r="C81" s="192"/>
      <c r="D81" s="24"/>
      <c r="E81" s="268"/>
      <c r="F81" s="612" t="s">
        <v>91</v>
      </c>
      <c r="G81" s="613"/>
      <c r="H81" s="613"/>
      <c r="I81" s="553">
        <f>+L152-P41</f>
        <v>166.66666666666666</v>
      </c>
      <c r="J81" s="554"/>
      <c r="K81" s="163"/>
      <c r="L81" s="164"/>
      <c r="M81" s="164"/>
      <c r="N81" s="164"/>
      <c r="O81" s="164"/>
      <c r="P81" s="72"/>
      <c r="Q81" s="74"/>
      <c r="R81" s="14"/>
      <c r="S81" s="16"/>
      <c r="T81" s="212"/>
      <c r="U81" s="70"/>
      <c r="V81" s="70"/>
      <c r="W81" s="70"/>
      <c r="X81" s="217"/>
      <c r="Y81" s="20"/>
      <c r="Z81" s="20"/>
      <c r="AA81" s="20"/>
      <c r="AB81" s="20"/>
    </row>
    <row r="82" spans="1:28" s="17" customFormat="1" ht="12.75" hidden="1">
      <c r="A82" s="279"/>
      <c r="B82" s="20"/>
      <c r="C82" s="192"/>
      <c r="D82" s="24"/>
      <c r="E82" s="268"/>
      <c r="F82" s="612" t="s">
        <v>115</v>
      </c>
      <c r="G82" s="613"/>
      <c r="H82" s="613"/>
      <c r="I82" s="541"/>
      <c r="J82" s="542"/>
      <c r="K82" s="163"/>
      <c r="L82" s="164"/>
      <c r="M82" s="164"/>
      <c r="N82" s="164"/>
      <c r="O82" s="164"/>
      <c r="P82" s="72"/>
      <c r="Q82" s="74"/>
      <c r="R82" s="14"/>
      <c r="S82" s="16"/>
      <c r="T82" s="212"/>
      <c r="U82" s="70"/>
      <c r="V82" s="70"/>
      <c r="W82" s="70"/>
      <c r="X82" s="217"/>
      <c r="Y82" s="20"/>
      <c r="Z82" s="20"/>
      <c r="AA82" s="20"/>
      <c r="AB82" s="20"/>
    </row>
    <row r="83" spans="1:28" s="17" customFormat="1" ht="12.75" hidden="1">
      <c r="A83" s="279"/>
      <c r="B83" s="20"/>
      <c r="C83" s="192"/>
      <c r="D83" s="24"/>
      <c r="E83" s="268"/>
      <c r="F83" s="644" t="s">
        <v>148</v>
      </c>
      <c r="G83" s="645"/>
      <c r="H83" s="645"/>
      <c r="I83" s="645"/>
      <c r="J83" s="646"/>
      <c r="K83" s="163"/>
      <c r="L83" s="164"/>
      <c r="M83" s="164"/>
      <c r="N83" s="164"/>
      <c r="O83" s="164"/>
      <c r="P83" s="72"/>
      <c r="Q83" s="74"/>
      <c r="R83" s="14"/>
      <c r="S83" s="16"/>
      <c r="T83" s="212"/>
      <c r="U83" s="70"/>
      <c r="V83" s="70"/>
      <c r="W83" s="70"/>
      <c r="X83" s="217"/>
      <c r="Y83" s="20"/>
      <c r="Z83" s="20"/>
      <c r="AA83" s="20"/>
      <c r="AB83" s="20"/>
    </row>
    <row r="84" spans="1:28" s="17" customFormat="1" ht="12.75" hidden="1">
      <c r="A84" s="279"/>
      <c r="B84" s="20"/>
      <c r="C84" s="192"/>
      <c r="D84" s="24"/>
      <c r="E84" s="268"/>
      <c r="F84" s="560" t="s">
        <v>107</v>
      </c>
      <c r="G84" s="561"/>
      <c r="H84" s="561"/>
      <c r="I84" s="553">
        <f>SUM(I80:J82)</f>
        <v>1166.6666666666667</v>
      </c>
      <c r="J84" s="554"/>
      <c r="K84" s="163"/>
      <c r="L84" s="164"/>
      <c r="M84" s="164"/>
      <c r="N84" s="164"/>
      <c r="O84" s="164"/>
      <c r="P84" s="72"/>
      <c r="Q84" s="74"/>
      <c r="R84" s="14"/>
      <c r="S84" s="16"/>
      <c r="T84" s="212"/>
      <c r="U84" s="70"/>
      <c r="V84" s="70"/>
      <c r="W84" s="70"/>
      <c r="X84" s="217"/>
      <c r="Y84" s="20"/>
      <c r="Z84" s="20"/>
      <c r="AA84" s="20"/>
      <c r="AB84" s="20"/>
    </row>
    <row r="85" spans="1:28" s="17" customFormat="1" ht="12.75" hidden="1">
      <c r="A85" s="279"/>
      <c r="B85" s="20"/>
      <c r="C85" s="192"/>
      <c r="D85" s="24"/>
      <c r="E85" s="268"/>
      <c r="F85" s="543" t="s">
        <v>111</v>
      </c>
      <c r="G85" s="544"/>
      <c r="H85" s="544"/>
      <c r="I85" s="541"/>
      <c r="J85" s="542"/>
      <c r="K85" s="165"/>
      <c r="L85" s="353"/>
      <c r="M85" s="164"/>
      <c r="N85" s="164"/>
      <c r="O85" s="164"/>
      <c r="P85" s="72"/>
      <c r="Q85" s="74"/>
      <c r="R85" s="14"/>
      <c r="S85" s="16"/>
      <c r="T85" s="212" t="s">
        <v>113</v>
      </c>
      <c r="U85" s="70"/>
      <c r="V85" s="70"/>
      <c r="W85" s="70"/>
      <c r="X85" s="217"/>
      <c r="Y85" s="20"/>
      <c r="Z85" s="20"/>
      <c r="AA85" s="20"/>
      <c r="AB85" s="20"/>
    </row>
    <row r="86" spans="1:28" s="17" customFormat="1" ht="12.75" hidden="1">
      <c r="A86" s="279"/>
      <c r="B86" s="20"/>
      <c r="C86" s="192"/>
      <c r="D86" s="24"/>
      <c r="E86" s="268"/>
      <c r="F86" s="539" t="s">
        <v>112</v>
      </c>
      <c r="G86" s="540"/>
      <c r="H86" s="540"/>
      <c r="I86" s="524">
        <f>IF(I85=0,I84,I85)</f>
        <v>1166.6666666666667</v>
      </c>
      <c r="J86" s="525"/>
      <c r="K86" s="163"/>
      <c r="L86" s="164"/>
      <c r="M86" s="164"/>
      <c r="N86" s="164"/>
      <c r="O86" s="164"/>
      <c r="P86" s="72"/>
      <c r="Q86" s="74"/>
      <c r="R86" s="14"/>
      <c r="S86" s="16"/>
      <c r="T86" s="212"/>
      <c r="U86" s="70"/>
      <c r="V86" s="70"/>
      <c r="W86" s="70"/>
      <c r="X86" s="217"/>
      <c r="Y86" s="20"/>
      <c r="Z86" s="20"/>
      <c r="AA86" s="20"/>
      <c r="AB86" s="20"/>
    </row>
    <row r="87" spans="1:28" s="17" customFormat="1" ht="4.5" customHeight="1" hidden="1">
      <c r="A87" s="279"/>
      <c r="B87" s="20"/>
      <c r="C87" s="192"/>
      <c r="D87" s="24"/>
      <c r="E87" s="268"/>
      <c r="F87" s="63"/>
      <c r="G87" s="64"/>
      <c r="H87" s="65"/>
      <c r="I87" s="65"/>
      <c r="J87" s="66"/>
      <c r="K87" s="163"/>
      <c r="L87" s="164"/>
      <c r="M87" s="164"/>
      <c r="N87" s="164"/>
      <c r="O87" s="164"/>
      <c r="P87" s="72"/>
      <c r="Q87" s="74"/>
      <c r="R87" s="14"/>
      <c r="S87" s="16"/>
      <c r="T87" s="212"/>
      <c r="U87" s="70"/>
      <c r="V87" s="70"/>
      <c r="W87" s="70"/>
      <c r="X87" s="217"/>
      <c r="Y87" s="20"/>
      <c r="Z87" s="20"/>
      <c r="AA87" s="20"/>
      <c r="AB87" s="20"/>
    </row>
    <row r="88" spans="1:28" s="17" customFormat="1" ht="12.75" hidden="1">
      <c r="A88" s="279"/>
      <c r="B88" s="20"/>
      <c r="C88" s="192"/>
      <c r="D88" s="24"/>
      <c r="E88" s="266" t="s">
        <v>109</v>
      </c>
      <c r="F88" s="557" t="s">
        <v>150</v>
      </c>
      <c r="G88" s="558"/>
      <c r="H88" s="558"/>
      <c r="I88" s="558"/>
      <c r="J88" s="559"/>
      <c r="K88" s="163"/>
      <c r="L88" s="164"/>
      <c r="M88" s="164"/>
      <c r="N88" s="164"/>
      <c r="O88" s="164"/>
      <c r="P88" s="72"/>
      <c r="Q88" s="74"/>
      <c r="R88" s="14"/>
      <c r="S88" s="16"/>
      <c r="T88" s="212"/>
      <c r="U88" s="70"/>
      <c r="V88" s="70"/>
      <c r="W88" s="70"/>
      <c r="X88" s="217"/>
      <c r="Y88" s="20"/>
      <c r="Z88" s="20"/>
      <c r="AA88" s="20"/>
      <c r="AB88" s="20"/>
    </row>
    <row r="89" spans="1:28" s="17" customFormat="1" ht="12.75" hidden="1">
      <c r="A89" s="279"/>
      <c r="B89" s="20"/>
      <c r="C89" s="192"/>
      <c r="D89" s="24"/>
      <c r="E89" s="268"/>
      <c r="F89" s="560" t="s">
        <v>107</v>
      </c>
      <c r="G89" s="561"/>
      <c r="H89" s="561"/>
      <c r="I89" s="553">
        <f>+I84</f>
        <v>1166.6666666666667</v>
      </c>
      <c r="J89" s="554"/>
      <c r="K89" s="163"/>
      <c r="L89" s="164"/>
      <c r="M89" s="164"/>
      <c r="N89" s="164"/>
      <c r="O89" s="164"/>
      <c r="P89" s="72"/>
      <c r="Q89" s="74"/>
      <c r="R89" s="14"/>
      <c r="S89" s="16"/>
      <c r="T89" s="212"/>
      <c r="U89" s="70"/>
      <c r="V89" s="70"/>
      <c r="W89" s="70"/>
      <c r="X89" s="217"/>
      <c r="Y89" s="20"/>
      <c r="Z89" s="20"/>
      <c r="AA89" s="20"/>
      <c r="AB89" s="20"/>
    </row>
    <row r="90" spans="1:28" s="17" customFormat="1" ht="12.75" hidden="1">
      <c r="A90" s="279"/>
      <c r="B90" s="20"/>
      <c r="C90" s="192"/>
      <c r="D90" s="24"/>
      <c r="E90" s="268"/>
      <c r="F90" s="543" t="s">
        <v>111</v>
      </c>
      <c r="G90" s="544"/>
      <c r="H90" s="544"/>
      <c r="I90" s="541"/>
      <c r="J90" s="542"/>
      <c r="K90" s="165"/>
      <c r="L90" s="353"/>
      <c r="M90" s="164"/>
      <c r="N90" s="164"/>
      <c r="O90" s="164"/>
      <c r="P90" s="72"/>
      <c r="Q90" s="74"/>
      <c r="R90" s="14"/>
      <c r="S90" s="16"/>
      <c r="T90" s="212" t="s">
        <v>113</v>
      </c>
      <c r="U90" s="70"/>
      <c r="V90" s="70"/>
      <c r="W90" s="70"/>
      <c r="X90" s="217"/>
      <c r="Y90" s="20"/>
      <c r="Z90" s="20"/>
      <c r="AA90" s="20"/>
      <c r="AB90" s="20"/>
    </row>
    <row r="91" spans="1:28" s="17" customFormat="1" ht="12.75" hidden="1">
      <c r="A91" s="279"/>
      <c r="B91" s="20"/>
      <c r="C91" s="192"/>
      <c r="D91" s="24"/>
      <c r="E91" s="268"/>
      <c r="F91" s="539" t="s">
        <v>112</v>
      </c>
      <c r="G91" s="540"/>
      <c r="H91" s="540"/>
      <c r="I91" s="524">
        <f>IF(I90=0,I89,I90)</f>
        <v>1166.6666666666667</v>
      </c>
      <c r="J91" s="525"/>
      <c r="K91" s="163"/>
      <c r="L91" s="164"/>
      <c r="M91" s="164"/>
      <c r="N91" s="164"/>
      <c r="O91" s="164"/>
      <c r="P91" s="72"/>
      <c r="Q91" s="74"/>
      <c r="R91" s="14"/>
      <c r="S91" s="16"/>
      <c r="T91" s="212"/>
      <c r="U91" s="70"/>
      <c r="V91" s="70"/>
      <c r="W91" s="70"/>
      <c r="X91" s="217"/>
      <c r="Y91" s="20"/>
      <c r="Z91" s="20"/>
      <c r="AA91" s="20"/>
      <c r="AB91" s="20"/>
    </row>
    <row r="92" spans="1:28" s="17" customFormat="1" ht="4.5" customHeight="1" hidden="1">
      <c r="A92" s="279"/>
      <c r="B92" s="20"/>
      <c r="C92" s="192"/>
      <c r="D92" s="24"/>
      <c r="E92" s="268"/>
      <c r="F92" s="63"/>
      <c r="G92" s="64"/>
      <c r="H92" s="65"/>
      <c r="I92" s="65"/>
      <c r="J92" s="66"/>
      <c r="K92" s="163"/>
      <c r="L92" s="164"/>
      <c r="M92" s="164"/>
      <c r="N92" s="164"/>
      <c r="O92" s="164"/>
      <c r="P92" s="72"/>
      <c r="Q92" s="74"/>
      <c r="R92" s="14"/>
      <c r="S92" s="16"/>
      <c r="T92" s="212"/>
      <c r="U92" s="70"/>
      <c r="V92" s="70"/>
      <c r="W92" s="70"/>
      <c r="X92" s="217"/>
      <c r="Y92" s="20"/>
      <c r="Z92" s="20"/>
      <c r="AA92" s="20"/>
      <c r="AB92" s="20"/>
    </row>
    <row r="93" spans="1:28" s="17" customFormat="1" ht="12.75" hidden="1">
      <c r="A93" s="279"/>
      <c r="B93" s="20"/>
      <c r="C93" s="192"/>
      <c r="D93" s="24"/>
      <c r="E93" s="266" t="s">
        <v>110</v>
      </c>
      <c r="F93" s="550" t="s">
        <v>151</v>
      </c>
      <c r="G93" s="551"/>
      <c r="H93" s="551"/>
      <c r="I93" s="551"/>
      <c r="J93" s="552"/>
      <c r="K93" s="163"/>
      <c r="L93" s="164"/>
      <c r="M93" s="164"/>
      <c r="N93" s="164"/>
      <c r="O93" s="164"/>
      <c r="P93" s="72"/>
      <c r="Q93" s="74"/>
      <c r="R93" s="14"/>
      <c r="S93" s="16"/>
      <c r="T93" s="212"/>
      <c r="U93" s="70"/>
      <c r="V93" s="70"/>
      <c r="W93" s="70"/>
      <c r="X93" s="217"/>
      <c r="Y93" s="20"/>
      <c r="Z93" s="20"/>
      <c r="AA93" s="20"/>
      <c r="AB93" s="20"/>
    </row>
    <row r="94" spans="1:28" s="17" customFormat="1" ht="12.75" hidden="1">
      <c r="A94" s="279"/>
      <c r="B94" s="20"/>
      <c r="C94" s="192"/>
      <c r="D94" s="24"/>
      <c r="E94" s="268"/>
      <c r="F94" s="569" t="s">
        <v>24</v>
      </c>
      <c r="G94" s="570"/>
      <c r="H94" s="571"/>
      <c r="I94" s="168" t="s">
        <v>114</v>
      </c>
      <c r="J94" s="167" t="s">
        <v>25</v>
      </c>
      <c r="K94" s="163"/>
      <c r="L94" s="164"/>
      <c r="M94" s="164"/>
      <c r="N94" s="164"/>
      <c r="O94" s="164"/>
      <c r="P94" s="72"/>
      <c r="Q94" s="74"/>
      <c r="R94" s="14"/>
      <c r="S94" s="16"/>
      <c r="T94" s="212"/>
      <c r="U94" s="70"/>
      <c r="V94" s="70"/>
      <c r="W94" s="70"/>
      <c r="X94" s="217"/>
      <c r="Y94" s="20"/>
      <c r="Z94" s="20"/>
      <c r="AA94" s="20"/>
      <c r="AB94" s="20"/>
    </row>
    <row r="95" spans="1:28" s="17" customFormat="1" ht="12.75" hidden="1">
      <c r="A95" s="279"/>
      <c r="B95" s="20"/>
      <c r="C95" s="192"/>
      <c r="D95" s="24"/>
      <c r="E95" s="268"/>
      <c r="F95" s="518" t="s">
        <v>116</v>
      </c>
      <c r="G95" s="519"/>
      <c r="H95" s="515"/>
      <c r="I95" s="377">
        <f>2!E28</f>
        <v>0.047</v>
      </c>
      <c r="J95" s="166">
        <f>+I86*I95</f>
        <v>54.833333333333336</v>
      </c>
      <c r="K95" s="165">
        <f>IF(I95=0,T95,0)</f>
        <v>0</v>
      </c>
      <c r="L95" s="164"/>
      <c r="M95" s="164"/>
      <c r="N95" s="164"/>
      <c r="O95" s="164"/>
      <c r="P95" s="72"/>
      <c r="Q95" s="74"/>
      <c r="R95" s="14"/>
      <c r="S95" s="16"/>
      <c r="T95" s="212" t="s">
        <v>113</v>
      </c>
      <c r="U95" s="70"/>
      <c r="V95" s="70"/>
      <c r="W95" s="70"/>
      <c r="X95" s="217"/>
      <c r="Y95" s="20"/>
      <c r="Z95" s="20"/>
      <c r="AA95" s="20"/>
      <c r="AB95" s="20"/>
    </row>
    <row r="96" spans="1:28" s="17" customFormat="1" ht="12.75" hidden="1">
      <c r="A96" s="279"/>
      <c r="B96" s="20"/>
      <c r="C96" s="192"/>
      <c r="D96" s="24"/>
      <c r="E96" s="268"/>
      <c r="F96" s="518" t="s">
        <v>117</v>
      </c>
      <c r="G96" s="519"/>
      <c r="H96" s="515"/>
      <c r="I96" s="377">
        <f>2!E29</f>
        <v>0.0155</v>
      </c>
      <c r="J96" s="166">
        <f>+$I$91*I96</f>
        <v>18.083333333333336</v>
      </c>
      <c r="K96" s="165">
        <f>IF(I96=0,T96,0)</f>
        <v>0</v>
      </c>
      <c r="L96" s="164"/>
      <c r="M96" s="164"/>
      <c r="N96" s="164"/>
      <c r="O96" s="164"/>
      <c r="P96" s="72"/>
      <c r="Q96" s="74"/>
      <c r="R96" s="14"/>
      <c r="S96" s="16"/>
      <c r="T96" s="212" t="s">
        <v>113</v>
      </c>
      <c r="U96" s="70"/>
      <c r="V96" s="70"/>
      <c r="W96" s="70"/>
      <c r="X96" s="217"/>
      <c r="Y96" s="20"/>
      <c r="Z96" s="20"/>
      <c r="AA96" s="20"/>
      <c r="AB96" s="20"/>
    </row>
    <row r="97" spans="1:28" s="17" customFormat="1" ht="12.75" hidden="1">
      <c r="A97" s="279"/>
      <c r="B97" s="20"/>
      <c r="C97" s="192"/>
      <c r="D97" s="24"/>
      <c r="E97" s="268"/>
      <c r="F97" s="518" t="s">
        <v>118</v>
      </c>
      <c r="G97" s="519"/>
      <c r="H97" s="515"/>
      <c r="I97" s="377">
        <f>2!E30</f>
        <v>0.001</v>
      </c>
      <c r="J97" s="166">
        <f>+$I$91*I97</f>
        <v>1.1666666666666667</v>
      </c>
      <c r="K97" s="165">
        <f>IF(I97=0,T97,0)</f>
        <v>0</v>
      </c>
      <c r="L97" s="164"/>
      <c r="M97" s="164"/>
      <c r="N97" s="164"/>
      <c r="O97" s="164"/>
      <c r="P97" s="72"/>
      <c r="Q97" s="74"/>
      <c r="R97" s="14"/>
      <c r="S97" s="16"/>
      <c r="T97" s="212" t="s">
        <v>113</v>
      </c>
      <c r="U97" s="70"/>
      <c r="V97" s="70"/>
      <c r="W97" s="70"/>
      <c r="X97" s="217"/>
      <c r="Y97" s="20"/>
      <c r="Z97" s="20"/>
      <c r="AA97" s="20"/>
      <c r="AB97" s="20"/>
    </row>
    <row r="98" spans="1:28" s="17" customFormat="1" ht="12.75" hidden="1">
      <c r="A98" s="279"/>
      <c r="B98" s="20"/>
      <c r="C98" s="192"/>
      <c r="D98" s="24"/>
      <c r="E98" s="268"/>
      <c r="F98" s="518"/>
      <c r="G98" s="519"/>
      <c r="H98" s="515"/>
      <c r="I98" s="377"/>
      <c r="J98" s="166">
        <f>+L34*I98</f>
        <v>0</v>
      </c>
      <c r="K98" s="165"/>
      <c r="L98" s="164"/>
      <c r="M98" s="164"/>
      <c r="N98" s="164"/>
      <c r="O98" s="164"/>
      <c r="P98" s="72"/>
      <c r="Q98" s="74"/>
      <c r="R98" s="14"/>
      <c r="S98" s="16"/>
      <c r="T98" s="212" t="s">
        <v>113</v>
      </c>
      <c r="U98" s="70"/>
      <c r="V98" s="70"/>
      <c r="W98" s="70"/>
      <c r="X98" s="217"/>
      <c r="Y98" s="20"/>
      <c r="Z98" s="20"/>
      <c r="AA98" s="20"/>
      <c r="AB98" s="20"/>
    </row>
    <row r="99" spans="1:28" s="17" customFormat="1" ht="12.75" hidden="1">
      <c r="A99" s="279"/>
      <c r="B99" s="20"/>
      <c r="C99" s="192"/>
      <c r="D99" s="24"/>
      <c r="E99" s="268"/>
      <c r="F99" s="587" t="s">
        <v>119</v>
      </c>
      <c r="G99" s="588"/>
      <c r="H99" s="589"/>
      <c r="I99" s="378">
        <f>2!$E$31</f>
        <v>0.047</v>
      </c>
      <c r="J99" s="169">
        <f>+L33*I99</f>
        <v>0</v>
      </c>
      <c r="K99" s="170">
        <f>IF(I99=0,T99,0)</f>
        <v>0</v>
      </c>
      <c r="L99" s="122"/>
      <c r="M99" s="122"/>
      <c r="N99" s="122"/>
      <c r="O99" s="123"/>
      <c r="P99" s="120">
        <f>SUM(J95:J99)</f>
        <v>74.08333333333334</v>
      </c>
      <c r="Q99" s="74"/>
      <c r="R99" s="14"/>
      <c r="S99" s="16"/>
      <c r="T99" s="212" t="s">
        <v>113</v>
      </c>
      <c r="U99" s="70"/>
      <c r="V99" s="70"/>
      <c r="W99" s="70"/>
      <c r="X99" s="217"/>
      <c r="Y99" s="20"/>
      <c r="Z99" s="20"/>
      <c r="AA99" s="20"/>
      <c r="AB99" s="20"/>
    </row>
    <row r="100" spans="1:28" s="17" customFormat="1" ht="19.5" customHeight="1" hidden="1" thickBot="1">
      <c r="A100" s="279"/>
      <c r="B100" s="20"/>
      <c r="C100" s="192"/>
      <c r="D100" s="24"/>
      <c r="E100" s="101"/>
      <c r="F100" s="63"/>
      <c r="G100" s="64"/>
      <c r="H100" s="65"/>
      <c r="I100" s="65"/>
      <c r="J100" s="66"/>
      <c r="K100" s="163"/>
      <c r="L100" s="164"/>
      <c r="M100" s="164"/>
      <c r="N100" s="164"/>
      <c r="O100" s="164"/>
      <c r="P100" s="72"/>
      <c r="Q100" s="74"/>
      <c r="R100" s="14"/>
      <c r="S100" s="16"/>
      <c r="T100" s="212"/>
      <c r="U100" s="70"/>
      <c r="V100" s="70"/>
      <c r="W100" s="70"/>
      <c r="X100" s="217"/>
      <c r="Y100" s="20"/>
      <c r="Z100" s="20"/>
      <c r="AA100" s="20"/>
      <c r="AB100" s="20"/>
    </row>
    <row r="101" spans="1:28" s="17" customFormat="1" ht="15.75" hidden="1" thickBot="1">
      <c r="A101" s="283" t="s">
        <v>106</v>
      </c>
      <c r="B101" s="20"/>
      <c r="C101" s="192"/>
      <c r="D101" s="24"/>
      <c r="E101" s="159">
        <v>4</v>
      </c>
      <c r="F101" s="581" t="s">
        <v>224</v>
      </c>
      <c r="G101" s="582"/>
      <c r="H101" s="582"/>
      <c r="I101" s="582"/>
      <c r="J101" s="583"/>
      <c r="K101" s="125"/>
      <c r="L101" s="122"/>
      <c r="M101" s="122"/>
      <c r="N101" s="122"/>
      <c r="O101" s="123"/>
      <c r="P101" s="129">
        <f>+P118+P120+P127</f>
        <v>150</v>
      </c>
      <c r="Q101" s="74"/>
      <c r="R101" s="14"/>
      <c r="S101" s="16"/>
      <c r="T101" s="212"/>
      <c r="U101" s="70"/>
      <c r="V101" s="70"/>
      <c r="W101" s="70"/>
      <c r="X101" s="217"/>
      <c r="Y101" s="20"/>
      <c r="Z101" s="20"/>
      <c r="AA101" s="20"/>
      <c r="AB101" s="20"/>
    </row>
    <row r="102" spans="1:28" s="17" customFormat="1" ht="9.75" customHeight="1" hidden="1">
      <c r="A102" s="281"/>
      <c r="B102" s="20"/>
      <c r="C102" s="192"/>
      <c r="D102" s="24"/>
      <c r="E102" s="101"/>
      <c r="F102" s="63"/>
      <c r="G102" s="64"/>
      <c r="H102" s="65"/>
      <c r="I102" s="65"/>
      <c r="J102" s="66"/>
      <c r="K102" s="163"/>
      <c r="L102" s="164"/>
      <c r="M102" s="164"/>
      <c r="N102" s="164"/>
      <c r="O102" s="164"/>
      <c r="P102" s="72"/>
      <c r="Q102" s="74"/>
      <c r="R102" s="14"/>
      <c r="S102" s="16"/>
      <c r="T102" s="212"/>
      <c r="U102" s="70"/>
      <c r="V102" s="70"/>
      <c r="W102" s="70"/>
      <c r="X102" s="217"/>
      <c r="Y102" s="20"/>
      <c r="Z102" s="20"/>
      <c r="AA102" s="20"/>
      <c r="AB102" s="20"/>
    </row>
    <row r="103" spans="1:28" s="17" customFormat="1" ht="12.75" hidden="1">
      <c r="A103" s="281"/>
      <c r="B103" s="20"/>
      <c r="C103" s="192"/>
      <c r="D103" s="24"/>
      <c r="E103" s="266" t="s">
        <v>120</v>
      </c>
      <c r="F103" s="584" t="s">
        <v>8</v>
      </c>
      <c r="G103" s="585"/>
      <c r="H103" s="585"/>
      <c r="I103" s="585"/>
      <c r="J103" s="586"/>
      <c r="K103" s="163"/>
      <c r="L103" s="164"/>
      <c r="M103" s="164"/>
      <c r="N103" s="164"/>
      <c r="O103" s="164"/>
      <c r="P103" s="72"/>
      <c r="Q103" s="74"/>
      <c r="R103" s="14"/>
      <c r="S103" s="16"/>
      <c r="T103" s="212"/>
      <c r="U103" s="70"/>
      <c r="V103" s="70"/>
      <c r="W103" s="70"/>
      <c r="X103" s="217"/>
      <c r="Y103" s="20"/>
      <c r="Z103" s="20"/>
      <c r="AA103" s="20"/>
      <c r="AB103" s="20"/>
    </row>
    <row r="104" spans="1:28" s="176" customFormat="1" ht="11.25" hidden="1">
      <c r="A104" s="282"/>
      <c r="B104" s="185"/>
      <c r="C104" s="197"/>
      <c r="D104" s="171"/>
      <c r="E104" s="267"/>
      <c r="F104" s="522" t="str">
        <f>+F18</f>
        <v>Salario Base</v>
      </c>
      <c r="G104" s="523"/>
      <c r="H104" s="523"/>
      <c r="I104" s="520">
        <f>+H18</f>
        <v>0</v>
      </c>
      <c r="J104" s="521"/>
      <c r="K104" s="172"/>
      <c r="L104" s="164"/>
      <c r="M104" s="164"/>
      <c r="N104" s="164"/>
      <c r="O104" s="164"/>
      <c r="P104" s="173"/>
      <c r="Q104" s="174"/>
      <c r="R104" s="198"/>
      <c r="S104" s="175"/>
      <c r="T104" s="230"/>
      <c r="U104" s="231"/>
      <c r="V104" s="231"/>
      <c r="W104" s="231"/>
      <c r="X104" s="232"/>
      <c r="Y104" s="185"/>
      <c r="Z104" s="185"/>
      <c r="AA104" s="185"/>
      <c r="AB104" s="185"/>
    </row>
    <row r="105" spans="1:28" s="176" customFormat="1" ht="11.25" hidden="1">
      <c r="A105" s="282"/>
      <c r="B105" s="185"/>
      <c r="C105" s="197"/>
      <c r="D105" s="171"/>
      <c r="E105" s="267"/>
      <c r="F105" s="522" t="str">
        <f>+F20</f>
        <v>    Complementos salariales</v>
      </c>
      <c r="G105" s="523"/>
      <c r="H105" s="523"/>
      <c r="I105" s="520">
        <f>+P29</f>
        <v>1000</v>
      </c>
      <c r="J105" s="521"/>
      <c r="K105" s="172"/>
      <c r="L105" s="164"/>
      <c r="M105" s="164"/>
      <c r="N105" s="164"/>
      <c r="O105" s="164"/>
      <c r="P105" s="173"/>
      <c r="Q105" s="174"/>
      <c r="R105" s="198"/>
      <c r="S105" s="175"/>
      <c r="T105" s="230"/>
      <c r="U105" s="231"/>
      <c r="V105" s="231"/>
      <c r="W105" s="231"/>
      <c r="X105" s="232"/>
      <c r="Y105" s="185"/>
      <c r="Z105" s="185"/>
      <c r="AA105" s="185"/>
      <c r="AB105" s="185"/>
    </row>
    <row r="106" spans="1:28" s="176" customFormat="1" ht="11.25" hidden="1">
      <c r="A106" s="282"/>
      <c r="B106" s="185"/>
      <c r="C106" s="197"/>
      <c r="D106" s="171"/>
      <c r="E106" s="267"/>
      <c r="F106" s="522">
        <f>+F31</f>
        <v>0</v>
      </c>
      <c r="G106" s="523"/>
      <c r="H106" s="523"/>
      <c r="I106" s="520">
        <f>+P34</f>
        <v>0</v>
      </c>
      <c r="J106" s="521"/>
      <c r="K106" s="172"/>
      <c r="L106" s="164"/>
      <c r="M106" s="164"/>
      <c r="N106" s="164"/>
      <c r="O106" s="164"/>
      <c r="P106" s="173"/>
      <c r="Q106" s="174"/>
      <c r="R106" s="198"/>
      <c r="S106" s="175"/>
      <c r="T106" s="230"/>
      <c r="U106" s="231"/>
      <c r="V106" s="231"/>
      <c r="W106" s="231"/>
      <c r="X106" s="232"/>
      <c r="Y106" s="185"/>
      <c r="Z106" s="185"/>
      <c r="AA106" s="185"/>
      <c r="AB106" s="185"/>
    </row>
    <row r="107" spans="1:28" s="176" customFormat="1" ht="11.25" hidden="1">
      <c r="A107" s="282"/>
      <c r="B107" s="185"/>
      <c r="C107" s="197"/>
      <c r="D107" s="171"/>
      <c r="E107" s="267"/>
      <c r="F107" s="522" t="s">
        <v>121</v>
      </c>
      <c r="G107" s="523"/>
      <c r="H107" s="523"/>
      <c r="I107" s="520">
        <f>+P41</f>
        <v>0</v>
      </c>
      <c r="J107" s="521"/>
      <c r="K107" s="172"/>
      <c r="L107" s="164"/>
      <c r="M107" s="164"/>
      <c r="N107" s="164"/>
      <c r="O107" s="164"/>
      <c r="P107" s="173"/>
      <c r="Q107" s="174"/>
      <c r="R107" s="198"/>
      <c r="S107" s="175"/>
      <c r="T107" s="230"/>
      <c r="U107" s="231"/>
      <c r="V107" s="231"/>
      <c r="W107" s="231"/>
      <c r="X107" s="232"/>
      <c r="Y107" s="185"/>
      <c r="Z107" s="185"/>
      <c r="AA107" s="185"/>
      <c r="AB107" s="185"/>
    </row>
    <row r="108" spans="1:28" s="176" customFormat="1" ht="11.25" hidden="1">
      <c r="A108" s="282"/>
      <c r="B108" s="185"/>
      <c r="C108" s="197"/>
      <c r="D108" s="171"/>
      <c r="E108" s="267"/>
      <c r="F108" s="522" t="s">
        <v>122</v>
      </c>
      <c r="G108" s="523"/>
      <c r="H108" s="523"/>
      <c r="I108" s="520">
        <f>+P44</f>
        <v>0</v>
      </c>
      <c r="J108" s="521"/>
      <c r="K108" s="172"/>
      <c r="L108" s="164"/>
      <c r="M108" s="164"/>
      <c r="N108" s="164"/>
      <c r="O108" s="164"/>
      <c r="P108" s="173"/>
      <c r="Q108" s="174"/>
      <c r="R108" s="198"/>
      <c r="S108" s="175"/>
      <c r="T108" s="230"/>
      <c r="U108" s="231"/>
      <c r="V108" s="231"/>
      <c r="W108" s="231"/>
      <c r="X108" s="232"/>
      <c r="Y108" s="185"/>
      <c r="Z108" s="185"/>
      <c r="AA108" s="185"/>
      <c r="AB108" s="185"/>
    </row>
    <row r="109" spans="1:28" s="176" customFormat="1" ht="11.25" hidden="1">
      <c r="A109" s="282"/>
      <c r="B109" s="185"/>
      <c r="C109" s="197"/>
      <c r="D109" s="171"/>
      <c r="E109" s="267"/>
      <c r="F109" s="522" t="str">
        <f>+F46</f>
        <v>    Salarios en ESPECIE</v>
      </c>
      <c r="G109" s="523"/>
      <c r="H109" s="523"/>
      <c r="I109" s="520">
        <f>+P50</f>
        <v>0</v>
      </c>
      <c r="J109" s="521"/>
      <c r="K109" s="172"/>
      <c r="L109" s="164"/>
      <c r="M109" s="164"/>
      <c r="N109" s="164"/>
      <c r="O109" s="164"/>
      <c r="P109" s="173"/>
      <c r="Q109" s="174"/>
      <c r="R109" s="198"/>
      <c r="S109" s="175"/>
      <c r="T109" s="230"/>
      <c r="U109" s="231"/>
      <c r="V109" s="231"/>
      <c r="W109" s="231"/>
      <c r="X109" s="232"/>
      <c r="Y109" s="185"/>
      <c r="Z109" s="185"/>
      <c r="AA109" s="185"/>
      <c r="AB109" s="185"/>
    </row>
    <row r="110" spans="1:28" s="176" customFormat="1" ht="11.25" hidden="1">
      <c r="A110" s="282"/>
      <c r="B110" s="185"/>
      <c r="C110" s="197"/>
      <c r="D110" s="171"/>
      <c r="E110" s="267"/>
      <c r="F110" s="522" t="s">
        <v>123</v>
      </c>
      <c r="G110" s="523"/>
      <c r="H110" s="523"/>
      <c r="I110" s="520">
        <f>SUMIF(I56:I57,"SI",H56:H57)</f>
        <v>0</v>
      </c>
      <c r="J110" s="521"/>
      <c r="K110" s="172"/>
      <c r="L110" s="164"/>
      <c r="M110" s="164"/>
      <c r="N110" s="164"/>
      <c r="O110" s="164"/>
      <c r="P110" s="173"/>
      <c r="Q110" s="174"/>
      <c r="R110" s="198"/>
      <c r="S110" s="175"/>
      <c r="T110" s="230"/>
      <c r="U110" s="231"/>
      <c r="V110" s="231"/>
      <c r="W110" s="231"/>
      <c r="X110" s="232"/>
      <c r="Y110" s="185"/>
      <c r="Z110" s="185"/>
      <c r="AA110" s="185"/>
      <c r="AB110" s="185"/>
    </row>
    <row r="111" spans="1:28" s="176" customFormat="1" ht="11.25" hidden="1">
      <c r="A111" s="282"/>
      <c r="B111" s="185"/>
      <c r="C111" s="197"/>
      <c r="D111" s="171"/>
      <c r="E111" s="267"/>
      <c r="F111" s="522" t="s">
        <v>124</v>
      </c>
      <c r="G111" s="523"/>
      <c r="H111" s="523"/>
      <c r="I111" s="520">
        <f>SUMIF(I61:I62,"SI",H61:H62)</f>
        <v>0</v>
      </c>
      <c r="J111" s="521"/>
      <c r="K111" s="172"/>
      <c r="L111" s="164"/>
      <c r="M111" s="164"/>
      <c r="N111" s="164"/>
      <c r="O111" s="164"/>
      <c r="P111" s="173"/>
      <c r="Q111" s="174"/>
      <c r="R111" s="198"/>
      <c r="S111" s="175"/>
      <c r="T111" s="230"/>
      <c r="U111" s="231"/>
      <c r="V111" s="231"/>
      <c r="W111" s="231"/>
      <c r="X111" s="232"/>
      <c r="Y111" s="185"/>
      <c r="Z111" s="185"/>
      <c r="AA111" s="185"/>
      <c r="AB111" s="185"/>
    </row>
    <row r="112" spans="1:28" s="176" customFormat="1" ht="11.25" hidden="1">
      <c r="A112" s="282"/>
      <c r="B112" s="185"/>
      <c r="C112" s="197"/>
      <c r="D112" s="171"/>
      <c r="E112" s="267"/>
      <c r="F112" s="522" t="s">
        <v>125</v>
      </c>
      <c r="G112" s="523"/>
      <c r="H112" s="523"/>
      <c r="I112" s="520">
        <f>SUMIF(I66:I67,"SI",H66:H67)</f>
        <v>0</v>
      </c>
      <c r="J112" s="521"/>
      <c r="K112" s="172"/>
      <c r="L112" s="164"/>
      <c r="M112" s="164"/>
      <c r="N112" s="164"/>
      <c r="O112" s="164"/>
      <c r="P112" s="173"/>
      <c r="Q112" s="174"/>
      <c r="R112" s="198"/>
      <c r="S112" s="175"/>
      <c r="T112" s="230"/>
      <c r="U112" s="231"/>
      <c r="V112" s="231"/>
      <c r="W112" s="231"/>
      <c r="X112" s="232"/>
      <c r="Y112" s="185"/>
      <c r="Z112" s="185"/>
      <c r="AA112" s="185"/>
      <c r="AB112" s="185"/>
    </row>
    <row r="113" spans="1:28" s="176" customFormat="1" ht="11.25" hidden="1">
      <c r="A113" s="282"/>
      <c r="B113" s="185"/>
      <c r="C113" s="197"/>
      <c r="D113" s="171"/>
      <c r="E113" s="267"/>
      <c r="F113" s="526" t="s">
        <v>126</v>
      </c>
      <c r="G113" s="527"/>
      <c r="H113" s="527"/>
      <c r="I113" s="528">
        <f>SUMIF(I71:I73,"SI",H71:H73)</f>
        <v>0</v>
      </c>
      <c r="J113" s="529"/>
      <c r="K113" s="172"/>
      <c r="L113" s="164"/>
      <c r="M113" s="164"/>
      <c r="N113" s="164"/>
      <c r="O113" s="164"/>
      <c r="P113" s="173"/>
      <c r="Q113" s="174"/>
      <c r="R113" s="198"/>
      <c r="S113" s="175"/>
      <c r="T113" s="230"/>
      <c r="U113" s="231"/>
      <c r="V113" s="231"/>
      <c r="W113" s="231"/>
      <c r="X113" s="232"/>
      <c r="Y113" s="185"/>
      <c r="Z113" s="185"/>
      <c r="AA113" s="185"/>
      <c r="AB113" s="185"/>
    </row>
    <row r="114" spans="1:28" s="17" customFormat="1" ht="12.75" hidden="1">
      <c r="A114" s="281"/>
      <c r="B114" s="20"/>
      <c r="C114" s="192"/>
      <c r="D114" s="24"/>
      <c r="E114" s="268"/>
      <c r="F114" s="545" t="s">
        <v>128</v>
      </c>
      <c r="G114" s="546"/>
      <c r="H114" s="546"/>
      <c r="I114" s="657">
        <f>SUM(I104:J113)</f>
        <v>1000</v>
      </c>
      <c r="J114" s="658"/>
      <c r="K114" s="163"/>
      <c r="L114" s="164"/>
      <c r="M114" s="164"/>
      <c r="N114" s="164"/>
      <c r="O114" s="164"/>
      <c r="P114" s="72"/>
      <c r="Q114" s="74"/>
      <c r="R114" s="14"/>
      <c r="S114" s="16"/>
      <c r="T114" s="212"/>
      <c r="U114" s="70"/>
      <c r="V114" s="70"/>
      <c r="W114" s="70"/>
      <c r="X114" s="217"/>
      <c r="Y114" s="20"/>
      <c r="Z114" s="20"/>
      <c r="AA114" s="20"/>
      <c r="AB114" s="20"/>
    </row>
    <row r="115" spans="1:28" s="17" customFormat="1" ht="12.75" hidden="1">
      <c r="A115" s="281"/>
      <c r="B115" s="20"/>
      <c r="C115" s="192"/>
      <c r="D115" s="24"/>
      <c r="E115" s="268"/>
      <c r="F115" s="543" t="s">
        <v>111</v>
      </c>
      <c r="G115" s="544"/>
      <c r="H115" s="544"/>
      <c r="I115" s="541"/>
      <c r="J115" s="542"/>
      <c r="K115" s="165"/>
      <c r="L115" s="353"/>
      <c r="M115" s="164"/>
      <c r="N115" s="164"/>
      <c r="O115" s="164"/>
      <c r="P115" s="72"/>
      <c r="Q115" s="74"/>
      <c r="R115" s="14"/>
      <c r="S115" s="16"/>
      <c r="T115" s="212" t="s">
        <v>113</v>
      </c>
      <c r="U115" s="70"/>
      <c r="V115" s="70"/>
      <c r="W115" s="70"/>
      <c r="X115" s="217"/>
      <c r="Y115" s="20"/>
      <c r="Z115" s="20"/>
      <c r="AA115" s="20"/>
      <c r="AB115" s="20"/>
    </row>
    <row r="116" spans="1:28" s="17" customFormat="1" ht="12.75" hidden="1">
      <c r="A116" s="281"/>
      <c r="B116" s="20"/>
      <c r="C116" s="192"/>
      <c r="D116" s="24"/>
      <c r="E116" s="268"/>
      <c r="F116" s="539" t="s">
        <v>127</v>
      </c>
      <c r="G116" s="540"/>
      <c r="H116" s="540"/>
      <c r="I116" s="524">
        <f>IF(I115=0,I114,I115)</f>
        <v>1000</v>
      </c>
      <c r="J116" s="525"/>
      <c r="K116" s="163"/>
      <c r="L116" s="164"/>
      <c r="M116" s="164"/>
      <c r="N116" s="164"/>
      <c r="O116" s="164"/>
      <c r="P116" s="72"/>
      <c r="Q116" s="74"/>
      <c r="R116" s="14"/>
      <c r="S116" s="16"/>
      <c r="T116" s="212"/>
      <c r="U116" s="70"/>
      <c r="V116" s="70"/>
      <c r="W116" s="70"/>
      <c r="X116" s="217"/>
      <c r="Y116" s="20"/>
      <c r="Z116" s="20"/>
      <c r="AA116" s="20"/>
      <c r="AB116" s="20"/>
    </row>
    <row r="117" spans="1:28" s="17" customFormat="1" ht="4.5" customHeight="1" hidden="1">
      <c r="A117" s="281"/>
      <c r="B117" s="20"/>
      <c r="C117" s="192"/>
      <c r="D117" s="24"/>
      <c r="E117" s="268"/>
      <c r="F117" s="63"/>
      <c r="G117" s="64"/>
      <c r="H117" s="65"/>
      <c r="I117" s="65"/>
      <c r="J117" s="66"/>
      <c r="K117" s="163"/>
      <c r="L117" s="164"/>
      <c r="M117" s="164"/>
      <c r="N117" s="164"/>
      <c r="O117" s="164"/>
      <c r="P117" s="72"/>
      <c r="Q117" s="74"/>
      <c r="R117" s="14"/>
      <c r="S117" s="16"/>
      <c r="T117" s="212"/>
      <c r="U117" s="70"/>
      <c r="V117" s="70"/>
      <c r="W117" s="70"/>
      <c r="X117" s="217"/>
      <c r="Y117" s="20"/>
      <c r="Z117" s="20"/>
      <c r="AA117" s="20"/>
      <c r="AB117" s="20"/>
    </row>
    <row r="118" spans="1:28" s="17" customFormat="1" ht="12.75" hidden="1">
      <c r="A118" s="281"/>
      <c r="B118" s="20"/>
      <c r="C118" s="192"/>
      <c r="D118" s="24"/>
      <c r="E118" s="161" t="s">
        <v>129</v>
      </c>
      <c r="F118" s="534" t="s">
        <v>152</v>
      </c>
      <c r="G118" s="535"/>
      <c r="H118" s="536"/>
      <c r="I118" s="572">
        <f>2!$E$33</f>
        <v>0.15</v>
      </c>
      <c r="J118" s="573"/>
      <c r="K118" s="170"/>
      <c r="L118" s="346"/>
      <c r="M118" s="122"/>
      <c r="N118" s="122"/>
      <c r="O118" s="123"/>
      <c r="P118" s="120">
        <f>+I116*I118</f>
        <v>150</v>
      </c>
      <c r="Q118" s="74"/>
      <c r="R118" s="14"/>
      <c r="S118" s="16"/>
      <c r="T118" s="212" t="s">
        <v>113</v>
      </c>
      <c r="U118" s="70"/>
      <c r="V118" s="70"/>
      <c r="W118" s="70"/>
      <c r="X118" s="217"/>
      <c r="Y118" s="20"/>
      <c r="Z118" s="20"/>
      <c r="AA118" s="20"/>
      <c r="AB118" s="20"/>
    </row>
    <row r="119" spans="1:28" s="17" customFormat="1" ht="4.5" customHeight="1" hidden="1">
      <c r="A119" s="281"/>
      <c r="B119" s="20"/>
      <c r="C119" s="192"/>
      <c r="D119" s="24"/>
      <c r="E119" s="268"/>
      <c r="F119" s="63"/>
      <c r="G119" s="64"/>
      <c r="H119" s="65"/>
      <c r="I119" s="54"/>
      <c r="J119" s="66"/>
      <c r="K119" s="163"/>
      <c r="L119" s="164"/>
      <c r="M119" s="164"/>
      <c r="N119" s="164"/>
      <c r="O119" s="164"/>
      <c r="P119" s="72"/>
      <c r="Q119" s="74"/>
      <c r="R119" s="14"/>
      <c r="S119" s="16"/>
      <c r="T119" s="212"/>
      <c r="U119" s="70"/>
      <c r="V119" s="70"/>
      <c r="W119" s="70"/>
      <c r="X119" s="217"/>
      <c r="Y119" s="20"/>
      <c r="Z119" s="20"/>
      <c r="AA119" s="20"/>
      <c r="AB119" s="20"/>
    </row>
    <row r="120" spans="1:28" s="17" customFormat="1" ht="12.75" hidden="1">
      <c r="A120" s="281"/>
      <c r="B120" s="20"/>
      <c r="C120" s="192"/>
      <c r="D120" s="24"/>
      <c r="E120" s="161" t="s">
        <v>130</v>
      </c>
      <c r="F120" s="534" t="s">
        <v>153</v>
      </c>
      <c r="G120" s="535"/>
      <c r="H120" s="536"/>
      <c r="I120" s="537"/>
      <c r="J120" s="538"/>
      <c r="K120" s="170">
        <f>IF(I120=0,T120,0)</f>
        <v>0</v>
      </c>
      <c r="L120" s="122"/>
      <c r="M120" s="122"/>
      <c r="N120" s="122"/>
      <c r="O120" s="123"/>
      <c r="P120" s="120">
        <f>+I120</f>
        <v>0</v>
      </c>
      <c r="Q120" s="74"/>
      <c r="R120" s="14"/>
      <c r="S120" s="16"/>
      <c r="T120" s="212"/>
      <c r="U120" s="70"/>
      <c r="V120" s="70"/>
      <c r="W120" s="70"/>
      <c r="X120" s="217"/>
      <c r="Y120" s="20"/>
      <c r="Z120" s="20"/>
      <c r="AA120" s="20"/>
      <c r="AB120" s="20"/>
    </row>
    <row r="121" spans="1:28" s="17" customFormat="1" ht="4.5" customHeight="1" hidden="1">
      <c r="A121" s="281"/>
      <c r="B121" s="20"/>
      <c r="C121" s="192"/>
      <c r="D121" s="24"/>
      <c r="E121" s="268"/>
      <c r="F121" s="63"/>
      <c r="G121" s="64"/>
      <c r="H121" s="65"/>
      <c r="I121" s="65"/>
      <c r="J121" s="66"/>
      <c r="K121" s="163"/>
      <c r="L121" s="164"/>
      <c r="M121" s="164"/>
      <c r="N121" s="164"/>
      <c r="O121" s="164"/>
      <c r="P121" s="72"/>
      <c r="Q121" s="74"/>
      <c r="R121" s="14"/>
      <c r="S121" s="16"/>
      <c r="T121" s="212"/>
      <c r="U121" s="70"/>
      <c r="V121" s="70"/>
      <c r="W121" s="70"/>
      <c r="X121" s="217"/>
      <c r="Y121" s="20"/>
      <c r="Z121" s="20"/>
      <c r="AA121" s="20"/>
      <c r="AB121" s="20"/>
    </row>
    <row r="122" spans="1:28" s="17" customFormat="1" ht="12.75" hidden="1">
      <c r="A122" s="281"/>
      <c r="B122" s="20"/>
      <c r="C122" s="192"/>
      <c r="D122" s="24"/>
      <c r="E122" s="266" t="s">
        <v>131</v>
      </c>
      <c r="F122" s="574" t="s">
        <v>225</v>
      </c>
      <c r="G122" s="575"/>
      <c r="H122" s="575"/>
      <c r="I122" s="575"/>
      <c r="J122" s="576"/>
      <c r="K122" s="163"/>
      <c r="L122" s="73"/>
      <c r="M122" s="73"/>
      <c r="N122" s="73"/>
      <c r="O122" s="73"/>
      <c r="P122" s="72"/>
      <c r="Q122" s="74"/>
      <c r="R122" s="14"/>
      <c r="S122" s="16"/>
      <c r="T122" s="212"/>
      <c r="U122" s="70"/>
      <c r="V122" s="70"/>
      <c r="W122" s="70"/>
      <c r="X122" s="217"/>
      <c r="Y122" s="20"/>
      <c r="Z122" s="20"/>
      <c r="AA122" s="20"/>
      <c r="AB122" s="20"/>
    </row>
    <row r="123" spans="1:28" s="17" customFormat="1" ht="12.75" hidden="1">
      <c r="A123" s="281"/>
      <c r="B123" s="20"/>
      <c r="C123" s="192"/>
      <c r="D123" s="24"/>
      <c r="E123" s="101"/>
      <c r="F123" s="579" t="s">
        <v>24</v>
      </c>
      <c r="G123" s="580"/>
      <c r="H123" s="580"/>
      <c r="I123" s="577" t="s">
        <v>25</v>
      </c>
      <c r="J123" s="578"/>
      <c r="K123" s="163"/>
      <c r="L123" s="73"/>
      <c r="M123" s="73"/>
      <c r="N123" s="73"/>
      <c r="O123" s="73"/>
      <c r="P123" s="72"/>
      <c r="Q123" s="74"/>
      <c r="R123" s="14"/>
      <c r="S123" s="16"/>
      <c r="T123" s="212"/>
      <c r="U123" s="70"/>
      <c r="V123" s="70"/>
      <c r="W123" s="70"/>
      <c r="X123" s="217"/>
      <c r="Y123" s="20"/>
      <c r="Z123" s="20"/>
      <c r="AA123" s="20"/>
      <c r="AB123" s="20"/>
    </row>
    <row r="124" spans="1:28" s="17" customFormat="1" ht="12.75" hidden="1">
      <c r="A124" s="281"/>
      <c r="B124" s="20"/>
      <c r="C124" s="192"/>
      <c r="D124" s="24"/>
      <c r="E124" s="101"/>
      <c r="F124" s="652"/>
      <c r="G124" s="653"/>
      <c r="H124" s="654"/>
      <c r="I124" s="532"/>
      <c r="J124" s="533"/>
      <c r="K124" s="163"/>
      <c r="L124" s="73"/>
      <c r="M124" s="73"/>
      <c r="N124" s="73"/>
      <c r="O124" s="73"/>
      <c r="P124" s="72"/>
      <c r="Q124" s="74"/>
      <c r="R124" s="14"/>
      <c r="S124" s="16"/>
      <c r="T124" s="212"/>
      <c r="U124" s="70"/>
      <c r="V124" s="70"/>
      <c r="W124" s="70"/>
      <c r="X124" s="217"/>
      <c r="Y124" s="20"/>
      <c r="Z124" s="20"/>
      <c r="AA124" s="20"/>
      <c r="AB124" s="20"/>
    </row>
    <row r="125" spans="1:28" s="17" customFormat="1" ht="13.5" customHeight="1" hidden="1">
      <c r="A125" s="281"/>
      <c r="B125" s="20"/>
      <c r="C125" s="192"/>
      <c r="D125" s="24"/>
      <c r="E125" s="101"/>
      <c r="F125" s="530"/>
      <c r="G125" s="531"/>
      <c r="H125" s="531"/>
      <c r="I125" s="532"/>
      <c r="J125" s="533"/>
      <c r="K125" s="67"/>
      <c r="L125" s="73"/>
      <c r="M125" s="73"/>
      <c r="N125" s="73"/>
      <c r="O125" s="73"/>
      <c r="P125" s="72"/>
      <c r="Q125" s="74"/>
      <c r="R125" s="14"/>
      <c r="S125" s="16"/>
      <c r="T125" s="212"/>
      <c r="U125" s="70"/>
      <c r="V125" s="70"/>
      <c r="W125" s="70"/>
      <c r="X125" s="217"/>
      <c r="Y125" s="20"/>
      <c r="Z125" s="20"/>
      <c r="AA125" s="20"/>
      <c r="AB125" s="20"/>
    </row>
    <row r="126" spans="1:28" s="17" customFormat="1" ht="13.5" customHeight="1" hidden="1">
      <c r="A126" s="281"/>
      <c r="B126" s="20"/>
      <c r="C126" s="192"/>
      <c r="D126" s="24"/>
      <c r="E126" s="101"/>
      <c r="F126" s="530"/>
      <c r="G126" s="531"/>
      <c r="H126" s="531"/>
      <c r="I126" s="532"/>
      <c r="J126" s="533"/>
      <c r="K126" s="67"/>
      <c r="L126" s="73"/>
      <c r="M126" s="73"/>
      <c r="N126" s="73"/>
      <c r="O126" s="73"/>
      <c r="P126" s="72"/>
      <c r="Q126" s="74"/>
      <c r="R126" s="14"/>
      <c r="S126" s="16"/>
      <c r="T126" s="212"/>
      <c r="U126" s="70"/>
      <c r="V126" s="70"/>
      <c r="W126" s="70"/>
      <c r="X126" s="217"/>
      <c r="Y126" s="20"/>
      <c r="Z126" s="20"/>
      <c r="AA126" s="20"/>
      <c r="AB126" s="20"/>
    </row>
    <row r="127" spans="1:28" s="17" customFormat="1" ht="13.5" customHeight="1" hidden="1">
      <c r="A127" s="281"/>
      <c r="B127" s="20"/>
      <c r="C127" s="192"/>
      <c r="D127" s="24"/>
      <c r="E127" s="101"/>
      <c r="F127" s="650"/>
      <c r="G127" s="651"/>
      <c r="H127" s="651"/>
      <c r="I127" s="655"/>
      <c r="J127" s="656"/>
      <c r="K127" s="170"/>
      <c r="L127" s="122"/>
      <c r="M127" s="122"/>
      <c r="N127" s="122"/>
      <c r="O127" s="123"/>
      <c r="P127" s="120">
        <f>SUM(I124:J127)</f>
        <v>0</v>
      </c>
      <c r="Q127" s="74"/>
      <c r="R127" s="14"/>
      <c r="S127" s="16"/>
      <c r="T127" s="212"/>
      <c r="U127" s="70"/>
      <c r="V127" s="70"/>
      <c r="W127" s="70"/>
      <c r="X127" s="217"/>
      <c r="Y127" s="20"/>
      <c r="Z127" s="20"/>
      <c r="AA127" s="20"/>
      <c r="AB127" s="20"/>
    </row>
    <row r="128" spans="1:28" s="17" customFormat="1" ht="9.75" customHeight="1" hidden="1">
      <c r="A128" s="281"/>
      <c r="B128" s="20"/>
      <c r="C128" s="199"/>
      <c r="D128" s="25"/>
      <c r="E128" s="21"/>
      <c r="F128" s="22"/>
      <c r="G128" s="22"/>
      <c r="H128" s="22"/>
      <c r="I128" s="22"/>
      <c r="J128" s="22"/>
      <c r="K128" s="22"/>
      <c r="L128" s="22"/>
      <c r="M128" s="22"/>
      <c r="N128" s="22"/>
      <c r="O128" s="22"/>
      <c r="P128" s="22"/>
      <c r="Q128" s="23"/>
      <c r="R128" s="200"/>
      <c r="S128" s="20"/>
      <c r="T128" s="212"/>
      <c r="U128" s="70"/>
      <c r="V128" s="70"/>
      <c r="W128" s="70"/>
      <c r="X128" s="217"/>
      <c r="Y128" s="20"/>
      <c r="Z128" s="20"/>
      <c r="AA128" s="20"/>
      <c r="AB128" s="20"/>
    </row>
    <row r="129" spans="2:28" s="17" customFormat="1" ht="9.75" customHeight="1" hidden="1">
      <c r="B129" s="20"/>
      <c r="C129" s="199"/>
      <c r="D129" s="201"/>
      <c r="E129" s="201"/>
      <c r="F129" s="201"/>
      <c r="G129" s="201"/>
      <c r="H129" s="201"/>
      <c r="I129" s="201"/>
      <c r="J129" s="201"/>
      <c r="K129" s="201"/>
      <c r="L129" s="201"/>
      <c r="M129" s="201"/>
      <c r="N129" s="201"/>
      <c r="O129" s="201"/>
      <c r="P129" s="201"/>
      <c r="Q129" s="201"/>
      <c r="R129" s="200"/>
      <c r="S129" s="20"/>
      <c r="T129" s="212"/>
      <c r="U129" s="70"/>
      <c r="V129" s="70"/>
      <c r="W129" s="70"/>
      <c r="X129" s="217"/>
      <c r="Y129" s="20"/>
      <c r="Z129" s="20"/>
      <c r="AA129" s="20"/>
      <c r="AB129" s="20"/>
    </row>
    <row r="130" spans="2:28" s="17" customFormat="1" ht="9.75" customHeight="1" hidden="1" thickBot="1">
      <c r="B130" s="20"/>
      <c r="C130" s="199"/>
      <c r="D130" s="252"/>
      <c r="E130" s="253"/>
      <c r="F130" s="253"/>
      <c r="G130" s="253"/>
      <c r="H130" s="253"/>
      <c r="I130" s="253"/>
      <c r="J130" s="253"/>
      <c r="K130" s="253"/>
      <c r="L130" s="253"/>
      <c r="M130" s="253"/>
      <c r="N130" s="253"/>
      <c r="O130" s="253"/>
      <c r="P130" s="253"/>
      <c r="Q130" s="254"/>
      <c r="R130" s="200"/>
      <c r="S130" s="20"/>
      <c r="T130" s="212"/>
      <c r="U130" s="70"/>
      <c r="V130" s="70"/>
      <c r="W130" s="70"/>
      <c r="X130" s="217"/>
      <c r="Y130" s="20"/>
      <c r="Z130" s="20"/>
      <c r="AA130" s="20"/>
      <c r="AB130" s="20"/>
    </row>
    <row r="131" spans="1:28" s="17" customFormat="1" ht="15.75" hidden="1" thickBot="1">
      <c r="A131" s="284" t="s">
        <v>241</v>
      </c>
      <c r="B131" s="20"/>
      <c r="C131" s="199"/>
      <c r="D131" s="212"/>
      <c r="E131" s="159">
        <v>5</v>
      </c>
      <c r="F131" s="647" t="s">
        <v>139</v>
      </c>
      <c r="G131" s="648"/>
      <c r="H131" s="648"/>
      <c r="I131" s="648"/>
      <c r="J131" s="649"/>
      <c r="K131" s="70"/>
      <c r="L131" s="70"/>
      <c r="M131" s="70"/>
      <c r="N131" s="70"/>
      <c r="O131" s="70"/>
      <c r="P131" s="70"/>
      <c r="Q131" s="217"/>
      <c r="R131" s="200"/>
      <c r="S131" s="20"/>
      <c r="T131" s="212"/>
      <c r="U131" s="70"/>
      <c r="V131" s="70"/>
      <c r="W131" s="70"/>
      <c r="X131" s="217"/>
      <c r="Y131" s="20"/>
      <c r="Z131" s="20"/>
      <c r="AA131" s="20"/>
      <c r="AB131" s="20"/>
    </row>
    <row r="132" spans="2:28" s="17" customFormat="1" ht="9.75" customHeight="1" hidden="1">
      <c r="B132" s="20"/>
      <c r="C132" s="199"/>
      <c r="D132" s="212"/>
      <c r="E132" s="340"/>
      <c r="F132" s="340"/>
      <c r="G132" s="340"/>
      <c r="H132" s="340"/>
      <c r="I132" s="70"/>
      <c r="J132" s="234"/>
      <c r="K132" s="70"/>
      <c r="L132" s="70"/>
      <c r="M132" s="70"/>
      <c r="N132" s="70"/>
      <c r="O132" s="70"/>
      <c r="P132" s="70"/>
      <c r="Q132" s="217"/>
      <c r="R132" s="200"/>
      <c r="S132" s="20"/>
      <c r="T132" s="212"/>
      <c r="U132" s="70"/>
      <c r="V132" s="70"/>
      <c r="W132" s="70"/>
      <c r="X132" s="217"/>
      <c r="Y132" s="20"/>
      <c r="Z132" s="20"/>
      <c r="AA132" s="20"/>
      <c r="AB132" s="20"/>
    </row>
    <row r="133" spans="2:28" s="17" customFormat="1" ht="12.75" hidden="1">
      <c r="B133" s="20"/>
      <c r="C133" s="199"/>
      <c r="D133" s="212"/>
      <c r="E133" s="161" t="s">
        <v>136</v>
      </c>
      <c r="F133" s="564" t="s">
        <v>140</v>
      </c>
      <c r="G133" s="565"/>
      <c r="H133" s="566"/>
      <c r="I133" s="234"/>
      <c r="J133" s="234"/>
      <c r="K133" s="70"/>
      <c r="L133" s="70"/>
      <c r="M133" s="70"/>
      <c r="N133" s="70"/>
      <c r="O133" s="70"/>
      <c r="P133" s="70"/>
      <c r="Q133" s="217"/>
      <c r="R133" s="200"/>
      <c r="S133" s="20"/>
      <c r="T133" s="212"/>
      <c r="U133" s="70"/>
      <c r="V133" s="70"/>
      <c r="W133" s="70"/>
      <c r="X133" s="217"/>
      <c r="Y133" s="20"/>
      <c r="Z133" s="20"/>
      <c r="AA133" s="20"/>
      <c r="AB133" s="20"/>
    </row>
    <row r="134" spans="2:28" s="17" customFormat="1" ht="12" hidden="1">
      <c r="B134" s="20"/>
      <c r="C134" s="199"/>
      <c r="D134" s="212"/>
      <c r="E134" s="268"/>
      <c r="F134" s="717" t="s">
        <v>24</v>
      </c>
      <c r="G134" s="718"/>
      <c r="H134" s="239" t="s">
        <v>79</v>
      </c>
      <c r="I134" s="241"/>
      <c r="J134" s="242" t="s">
        <v>78</v>
      </c>
      <c r="K134" s="243"/>
      <c r="L134" s="239" t="s">
        <v>55</v>
      </c>
      <c r="M134" s="70"/>
      <c r="N134" s="70"/>
      <c r="O134" s="70"/>
      <c r="P134" s="70"/>
      <c r="Q134" s="217"/>
      <c r="R134" s="200"/>
      <c r="S134" s="20"/>
      <c r="T134" s="212"/>
      <c r="U134" s="70"/>
      <c r="V134" s="70"/>
      <c r="W134" s="70"/>
      <c r="X134" s="217"/>
      <c r="Y134" s="20"/>
      <c r="Z134" s="20"/>
      <c r="AA134" s="20"/>
      <c r="AB134" s="20"/>
    </row>
    <row r="135" spans="2:28" s="17" customFormat="1" ht="12" hidden="1">
      <c r="B135" s="20"/>
      <c r="C135" s="199"/>
      <c r="D135" s="212"/>
      <c r="E135" s="268"/>
      <c r="F135" s="240"/>
      <c r="G135" s="235" t="str">
        <f>+F18</f>
        <v>Salario Base</v>
      </c>
      <c r="H135" s="341">
        <f>IF(G135=0,0,IF($P$14&gt;=30,H18,(H18/$P$14)*30))</f>
        <v>0</v>
      </c>
      <c r="I135" s="244"/>
      <c r="J135" s="78"/>
      <c r="K135" s="70"/>
      <c r="L135" s="245">
        <f aca="true" t="shared" si="0" ref="L135:L143">IF(J135=0,H135,J135)</f>
        <v>0</v>
      </c>
      <c r="M135" s="70"/>
      <c r="N135" s="70"/>
      <c r="O135" s="70"/>
      <c r="P135" s="70"/>
      <c r="Q135" s="217"/>
      <c r="R135" s="200"/>
      <c r="S135" s="20"/>
      <c r="T135" s="212"/>
      <c r="U135" s="70"/>
      <c r="V135" s="70"/>
      <c r="W135" s="70"/>
      <c r="X135" s="217"/>
      <c r="Y135" s="20"/>
      <c r="Z135" s="20"/>
      <c r="AA135" s="20"/>
      <c r="AB135" s="20"/>
    </row>
    <row r="136" spans="2:28" s="17" customFormat="1" ht="12" hidden="1">
      <c r="B136" s="20"/>
      <c r="C136" s="199"/>
      <c r="D136" s="212"/>
      <c r="E136" s="268"/>
      <c r="F136" s="555" t="str">
        <f aca="true" t="shared" si="1" ref="F136:F143">IF($I22="SI",F22,0)</f>
        <v>Salario Base</v>
      </c>
      <c r="G136" s="556"/>
      <c r="H136" s="341">
        <f aca="true" t="shared" si="2" ref="H136:H143">IF(F136=0,0,IF($P$14&gt;=30,H22,(H22/$P$14)*30))</f>
        <v>1000</v>
      </c>
      <c r="I136" s="244"/>
      <c r="J136" s="78"/>
      <c r="K136" s="70"/>
      <c r="L136" s="245">
        <f t="shared" si="0"/>
        <v>1000</v>
      </c>
      <c r="M136" s="70"/>
      <c r="N136" s="70"/>
      <c r="O136" s="70"/>
      <c r="P136" s="70"/>
      <c r="Q136" s="217"/>
      <c r="R136" s="200"/>
      <c r="S136" s="20"/>
      <c r="T136" s="212"/>
      <c r="U136" s="70"/>
      <c r="V136" s="70"/>
      <c r="W136" s="70"/>
      <c r="X136" s="217"/>
      <c r="Y136" s="20"/>
      <c r="Z136" s="20"/>
      <c r="AA136" s="20"/>
      <c r="AB136" s="20"/>
    </row>
    <row r="137" spans="2:28" s="17" customFormat="1" ht="12" hidden="1">
      <c r="B137" s="20"/>
      <c r="C137" s="199"/>
      <c r="D137" s="212"/>
      <c r="E137" s="268"/>
      <c r="F137" s="555" t="str">
        <f t="shared" si="1"/>
        <v>Antigüedad</v>
      </c>
      <c r="G137" s="556"/>
      <c r="H137" s="341">
        <f t="shared" si="2"/>
        <v>0</v>
      </c>
      <c r="I137" s="244"/>
      <c r="J137" s="78"/>
      <c r="K137" s="70"/>
      <c r="L137" s="245">
        <f t="shared" si="0"/>
        <v>0</v>
      </c>
      <c r="M137" s="70"/>
      <c r="N137" s="70"/>
      <c r="O137" s="70"/>
      <c r="P137" s="70"/>
      <c r="Q137" s="217"/>
      <c r="R137" s="200"/>
      <c r="S137" s="20"/>
      <c r="T137" s="212"/>
      <c r="U137" s="70"/>
      <c r="V137" s="70"/>
      <c r="W137" s="70"/>
      <c r="X137" s="217"/>
      <c r="Y137" s="20"/>
      <c r="Z137" s="20"/>
      <c r="AA137" s="20"/>
      <c r="AB137" s="20"/>
    </row>
    <row r="138" spans="2:28" s="17" customFormat="1" ht="12" hidden="1">
      <c r="B138" s="20"/>
      <c r="C138" s="199"/>
      <c r="D138" s="212"/>
      <c r="E138" s="268"/>
      <c r="F138" s="555" t="str">
        <f t="shared" si="1"/>
        <v>Idiomas</v>
      </c>
      <c r="G138" s="556"/>
      <c r="H138" s="341">
        <f t="shared" si="2"/>
        <v>0</v>
      </c>
      <c r="I138" s="244"/>
      <c r="J138" s="78"/>
      <c r="K138" s="70"/>
      <c r="L138" s="245">
        <f t="shared" si="0"/>
        <v>0</v>
      </c>
      <c r="M138" s="70"/>
      <c r="N138" s="70"/>
      <c r="O138" s="70"/>
      <c r="P138" s="70"/>
      <c r="Q138" s="217"/>
      <c r="R138" s="200"/>
      <c r="S138" s="20"/>
      <c r="T138" s="212"/>
      <c r="U138" s="70"/>
      <c r="V138" s="70"/>
      <c r="W138" s="70"/>
      <c r="X138" s="217"/>
      <c r="Y138" s="20"/>
      <c r="Z138" s="20"/>
      <c r="AA138" s="20"/>
      <c r="AB138" s="20"/>
    </row>
    <row r="139" spans="2:28" s="17" customFormat="1" ht="12" hidden="1">
      <c r="B139" s="20"/>
      <c r="C139" s="199"/>
      <c r="D139" s="212"/>
      <c r="E139" s="268"/>
      <c r="F139" s="555" t="str">
        <f t="shared" si="1"/>
        <v>tres</v>
      </c>
      <c r="G139" s="556"/>
      <c r="H139" s="341">
        <f t="shared" si="2"/>
        <v>0</v>
      </c>
      <c r="I139" s="244"/>
      <c r="J139" s="78"/>
      <c r="K139" s="70"/>
      <c r="L139" s="245">
        <f t="shared" si="0"/>
        <v>0</v>
      </c>
      <c r="M139" s="70"/>
      <c r="N139" s="70"/>
      <c r="O139" s="70"/>
      <c r="P139" s="70"/>
      <c r="Q139" s="217"/>
      <c r="R139" s="200"/>
      <c r="S139" s="20"/>
      <c r="T139" s="212"/>
      <c r="U139" s="70"/>
      <c r="V139" s="70"/>
      <c r="W139" s="70"/>
      <c r="X139" s="217"/>
      <c r="Y139" s="20"/>
      <c r="Z139" s="20"/>
      <c r="AA139" s="20"/>
      <c r="AB139" s="20"/>
    </row>
    <row r="140" spans="2:28" s="17" customFormat="1" ht="12" hidden="1">
      <c r="B140" s="20"/>
      <c r="C140" s="199"/>
      <c r="D140" s="212"/>
      <c r="E140" s="268"/>
      <c r="F140" s="555" t="str">
        <f t="shared" si="1"/>
        <v>cuatro</v>
      </c>
      <c r="G140" s="556"/>
      <c r="H140" s="341">
        <f t="shared" si="2"/>
        <v>0</v>
      </c>
      <c r="I140" s="244"/>
      <c r="J140" s="78"/>
      <c r="K140" s="70"/>
      <c r="L140" s="245">
        <f t="shared" si="0"/>
        <v>0</v>
      </c>
      <c r="M140" s="70"/>
      <c r="N140" s="70"/>
      <c r="O140" s="70"/>
      <c r="P140" s="70"/>
      <c r="Q140" s="217"/>
      <c r="R140" s="200"/>
      <c r="S140" s="20"/>
      <c r="T140" s="212"/>
      <c r="U140" s="70"/>
      <c r="V140" s="70"/>
      <c r="W140" s="70"/>
      <c r="X140" s="217"/>
      <c r="Y140" s="20"/>
      <c r="Z140" s="20"/>
      <c r="AA140" s="20"/>
      <c r="AB140" s="20"/>
    </row>
    <row r="141" spans="2:28" s="17" customFormat="1" ht="12" hidden="1">
      <c r="B141" s="20"/>
      <c r="C141" s="199"/>
      <c r="D141" s="212"/>
      <c r="E141" s="268"/>
      <c r="F141" s="555" t="str">
        <f t="shared" si="1"/>
        <v>cinco</v>
      </c>
      <c r="G141" s="556"/>
      <c r="H141" s="341">
        <f t="shared" si="2"/>
        <v>0</v>
      </c>
      <c r="I141" s="244"/>
      <c r="J141" s="78"/>
      <c r="K141" s="70"/>
      <c r="L141" s="245">
        <f t="shared" si="0"/>
        <v>0</v>
      </c>
      <c r="M141" s="70"/>
      <c r="N141" s="70"/>
      <c r="O141" s="70"/>
      <c r="P141" s="70"/>
      <c r="Q141" s="217"/>
      <c r="R141" s="200"/>
      <c r="S141" s="20"/>
      <c r="T141" s="212"/>
      <c r="U141" s="70"/>
      <c r="V141" s="70"/>
      <c r="W141" s="70"/>
      <c r="X141" s="217"/>
      <c r="Y141" s="20"/>
      <c r="Z141" s="20"/>
      <c r="AA141" s="20"/>
      <c r="AB141" s="20"/>
    </row>
    <row r="142" spans="2:28" s="17" customFormat="1" ht="12" hidden="1">
      <c r="B142" s="20"/>
      <c r="C142" s="199"/>
      <c r="D142" s="212"/>
      <c r="E142" s="268"/>
      <c r="F142" s="555" t="str">
        <f t="shared" si="1"/>
        <v>Otros</v>
      </c>
      <c r="G142" s="556"/>
      <c r="H142" s="341">
        <f t="shared" si="2"/>
        <v>0</v>
      </c>
      <c r="I142" s="244"/>
      <c r="J142" s="78"/>
      <c r="K142" s="70"/>
      <c r="L142" s="245">
        <f t="shared" si="0"/>
        <v>0</v>
      </c>
      <c r="M142" s="70"/>
      <c r="N142" s="70"/>
      <c r="O142" s="70"/>
      <c r="P142" s="70"/>
      <c r="Q142" s="217"/>
      <c r="R142" s="200"/>
      <c r="S142" s="20"/>
      <c r="T142" s="212"/>
      <c r="U142" s="70"/>
      <c r="V142" s="70"/>
      <c r="W142" s="70"/>
      <c r="X142" s="217"/>
      <c r="Y142" s="20"/>
      <c r="Z142" s="20"/>
      <c r="AA142" s="20"/>
      <c r="AB142" s="20"/>
    </row>
    <row r="143" spans="2:28" s="17" customFormat="1" ht="12" hidden="1">
      <c r="B143" s="20"/>
      <c r="C143" s="199"/>
      <c r="D143" s="212"/>
      <c r="E143" s="268"/>
      <c r="F143" s="664">
        <f t="shared" si="1"/>
        <v>0</v>
      </c>
      <c r="G143" s="665"/>
      <c r="H143" s="342">
        <f t="shared" si="2"/>
        <v>0</v>
      </c>
      <c r="I143" s="246"/>
      <c r="J143" s="94"/>
      <c r="K143" s="247"/>
      <c r="L143" s="248">
        <f t="shared" si="0"/>
        <v>0</v>
      </c>
      <c r="M143" s="70"/>
      <c r="N143" s="70"/>
      <c r="O143" s="70"/>
      <c r="P143" s="70"/>
      <c r="Q143" s="217"/>
      <c r="R143" s="200"/>
      <c r="S143" s="20"/>
      <c r="T143" s="212"/>
      <c r="U143" s="70"/>
      <c r="V143" s="70"/>
      <c r="W143" s="70"/>
      <c r="X143" s="217"/>
      <c r="Y143" s="20"/>
      <c r="Z143" s="20"/>
      <c r="AA143" s="20"/>
      <c r="AB143" s="20"/>
    </row>
    <row r="144" spans="2:28" s="17" customFormat="1" ht="12" hidden="1">
      <c r="B144" s="20"/>
      <c r="C144" s="199"/>
      <c r="D144" s="212"/>
      <c r="E144" s="343"/>
      <c r="F144" s="340"/>
      <c r="G144" s="340"/>
      <c r="H144" s="340"/>
      <c r="I144" s="70"/>
      <c r="J144" s="715" t="s">
        <v>26</v>
      </c>
      <c r="K144" s="716"/>
      <c r="L144" s="237">
        <f>SUM(L135:L143)</f>
        <v>1000</v>
      </c>
      <c r="M144" s="236" t="s">
        <v>73</v>
      </c>
      <c r="N144" s="70"/>
      <c r="O144" s="70"/>
      <c r="P144" s="70"/>
      <c r="Q144" s="217"/>
      <c r="R144" s="200"/>
      <c r="S144" s="20"/>
      <c r="T144" s="212"/>
      <c r="U144" s="70"/>
      <c r="V144" s="70"/>
      <c r="W144" s="70"/>
      <c r="X144" s="217"/>
      <c r="Y144" s="20"/>
      <c r="Z144" s="20"/>
      <c r="AA144" s="20"/>
      <c r="AB144" s="20"/>
    </row>
    <row r="145" spans="2:28" s="17" customFormat="1" ht="4.5" customHeight="1" hidden="1">
      <c r="B145" s="20"/>
      <c r="C145" s="199"/>
      <c r="D145" s="212"/>
      <c r="E145" s="343"/>
      <c r="F145" s="340"/>
      <c r="G145" s="340"/>
      <c r="H145" s="340"/>
      <c r="I145" s="70"/>
      <c r="J145" s="234"/>
      <c r="K145" s="70"/>
      <c r="L145" s="70"/>
      <c r="M145" s="70"/>
      <c r="N145" s="70"/>
      <c r="O145" s="70"/>
      <c r="P145" s="70"/>
      <c r="Q145" s="217"/>
      <c r="R145" s="200"/>
      <c r="S145" s="20"/>
      <c r="T145" s="212"/>
      <c r="U145" s="70"/>
      <c r="V145" s="70"/>
      <c r="W145" s="70"/>
      <c r="X145" s="217"/>
      <c r="Y145" s="20"/>
      <c r="Z145" s="20"/>
      <c r="AA145" s="20"/>
      <c r="AB145" s="20"/>
    </row>
    <row r="146" spans="2:28" s="17" customFormat="1" ht="12.75" hidden="1">
      <c r="B146" s="20"/>
      <c r="C146" s="199"/>
      <c r="D146" s="212"/>
      <c r="E146" s="161" t="s">
        <v>137</v>
      </c>
      <c r="F146" s="641" t="s">
        <v>141</v>
      </c>
      <c r="G146" s="729"/>
      <c r="H146" s="730"/>
      <c r="I146" s="70"/>
      <c r="J146" s="238"/>
      <c r="K146" s="70"/>
      <c r="L146" s="70"/>
      <c r="M146" s="70"/>
      <c r="N146" s="70"/>
      <c r="O146" s="70"/>
      <c r="P146" s="70"/>
      <c r="Q146" s="217"/>
      <c r="R146" s="200"/>
      <c r="S146" s="20"/>
      <c r="T146" s="212"/>
      <c r="U146" s="70"/>
      <c r="V146" s="70"/>
      <c r="W146" s="70"/>
      <c r="X146" s="217"/>
      <c r="Y146" s="20"/>
      <c r="Z146" s="20"/>
      <c r="AA146" s="20"/>
      <c r="AB146" s="20"/>
    </row>
    <row r="147" spans="2:28" s="17" customFormat="1" ht="12" hidden="1">
      <c r="B147" s="20"/>
      <c r="C147" s="199"/>
      <c r="D147" s="212"/>
      <c r="E147" s="343"/>
      <c r="F147" s="731" t="s">
        <v>53</v>
      </c>
      <c r="G147" s="732"/>
      <c r="H147" s="96" t="s">
        <v>79</v>
      </c>
      <c r="I147" s="249"/>
      <c r="J147" s="242" t="s">
        <v>78</v>
      </c>
      <c r="K147" s="243"/>
      <c r="L147" s="239" t="s">
        <v>55</v>
      </c>
      <c r="M147" s="70"/>
      <c r="N147" s="70"/>
      <c r="O147" s="70"/>
      <c r="P147" s="70"/>
      <c r="Q147" s="217"/>
      <c r="R147" s="200"/>
      <c r="S147" s="20"/>
      <c r="T147" s="210" t="s">
        <v>80</v>
      </c>
      <c r="U147" s="211" t="s">
        <v>53</v>
      </c>
      <c r="V147" s="211" t="s">
        <v>81</v>
      </c>
      <c r="W147" s="70" t="s">
        <v>133</v>
      </c>
      <c r="X147" s="217"/>
      <c r="Y147" s="20"/>
      <c r="Z147" s="20"/>
      <c r="AA147" s="20"/>
      <c r="AB147" s="20"/>
    </row>
    <row r="148" spans="2:28" s="17" customFormat="1" ht="12" hidden="1">
      <c r="B148" s="20"/>
      <c r="C148" s="199"/>
      <c r="D148" s="212"/>
      <c r="E148" s="343"/>
      <c r="F148" s="240"/>
      <c r="G148" s="235" t="s">
        <v>74</v>
      </c>
      <c r="H148" s="341">
        <f>IF(H37&gt;=1,V148,0)</f>
        <v>83.33333333333333</v>
      </c>
      <c r="I148" s="250"/>
      <c r="J148" s="78"/>
      <c r="K148" s="70"/>
      <c r="L148" s="245">
        <f>IF(J148=0,H148,J148)</f>
        <v>83.33333333333333</v>
      </c>
      <c r="M148" s="70"/>
      <c r="N148" s="70"/>
      <c r="O148" s="70"/>
      <c r="P148" s="70"/>
      <c r="Q148" s="217"/>
      <c r="R148" s="200"/>
      <c r="S148" s="20"/>
      <c r="T148" s="210">
        <f>IF(L144=0,0,L144/30)</f>
        <v>33.333333333333336</v>
      </c>
      <c r="U148" s="218">
        <f>IF(P14&gt;=30,L144,T148*P14)</f>
        <v>1000</v>
      </c>
      <c r="V148" s="70">
        <f>IF(U148=0,0,U148/12)</f>
        <v>83.33333333333333</v>
      </c>
      <c r="W148" s="70">
        <f>+V148*12</f>
        <v>1000</v>
      </c>
      <c r="X148" s="217" t="str">
        <f>IF(W148=U148,"OK","error")</f>
        <v>OK</v>
      </c>
      <c r="Y148" s="20"/>
      <c r="Z148" s="20"/>
      <c r="AA148" s="20"/>
      <c r="AB148" s="20"/>
    </row>
    <row r="149" spans="2:28" s="17" customFormat="1" ht="12" hidden="1">
      <c r="B149" s="20"/>
      <c r="C149" s="199"/>
      <c r="D149" s="212"/>
      <c r="E149" s="343"/>
      <c r="F149" s="555" t="s">
        <v>75</v>
      </c>
      <c r="G149" s="556"/>
      <c r="H149" s="341">
        <f>IF(H$37&gt;=2,V149,"")</f>
        <v>83.33333333333333</v>
      </c>
      <c r="I149" s="250"/>
      <c r="J149" s="78"/>
      <c r="K149" s="70"/>
      <c r="L149" s="245">
        <f>IF(J149=0,H149,J149)</f>
        <v>83.33333333333333</v>
      </c>
      <c r="M149" s="70"/>
      <c r="N149" s="70"/>
      <c r="O149" s="70"/>
      <c r="P149" s="70"/>
      <c r="Q149" s="217"/>
      <c r="R149" s="200"/>
      <c r="S149" s="20"/>
      <c r="T149" s="212"/>
      <c r="U149" s="218">
        <f>+L144</f>
        <v>1000</v>
      </c>
      <c r="V149" s="70">
        <f>IF(U149=0,0,U149/12)</f>
        <v>83.33333333333333</v>
      </c>
      <c r="W149" s="70">
        <f>+V149*12</f>
        <v>1000</v>
      </c>
      <c r="X149" s="217" t="str">
        <f>IF(W149=U149,"OK","error")</f>
        <v>OK</v>
      </c>
      <c r="Y149" s="20"/>
      <c r="Z149" s="20"/>
      <c r="AA149" s="20"/>
      <c r="AB149" s="20"/>
    </row>
    <row r="150" spans="2:28" s="17" customFormat="1" ht="12" hidden="1">
      <c r="B150" s="20"/>
      <c r="C150" s="199"/>
      <c r="D150" s="212"/>
      <c r="E150" s="343"/>
      <c r="F150" s="555" t="s">
        <v>76</v>
      </c>
      <c r="G150" s="556"/>
      <c r="H150" s="341">
        <f>IF(H$37&gt;=3,V150,"")</f>
      </c>
      <c r="I150" s="250"/>
      <c r="J150" s="78"/>
      <c r="K150" s="70"/>
      <c r="L150" s="245">
        <f>IF(J150=0,H150,J150)</f>
      </c>
      <c r="M150" s="70"/>
      <c r="N150" s="70"/>
      <c r="O150" s="70"/>
      <c r="P150" s="70"/>
      <c r="Q150" s="217"/>
      <c r="R150" s="200"/>
      <c r="S150" s="20"/>
      <c r="T150" s="212"/>
      <c r="U150" s="218">
        <f>+L144</f>
        <v>1000</v>
      </c>
      <c r="V150" s="70">
        <f>IF(U150=0,0,U150/12)</f>
        <v>83.33333333333333</v>
      </c>
      <c r="W150" s="70">
        <f>+V150*12</f>
        <v>1000</v>
      </c>
      <c r="X150" s="217" t="str">
        <f>IF(W150=U150,"OK","error")</f>
        <v>OK</v>
      </c>
      <c r="Y150" s="20"/>
      <c r="Z150" s="20"/>
      <c r="AA150" s="20"/>
      <c r="AB150" s="20"/>
    </row>
    <row r="151" spans="2:28" s="17" customFormat="1" ht="12" hidden="1">
      <c r="B151" s="20"/>
      <c r="C151" s="199"/>
      <c r="D151" s="212"/>
      <c r="E151" s="343"/>
      <c r="F151" s="664" t="s">
        <v>77</v>
      </c>
      <c r="G151" s="665"/>
      <c r="H151" s="342">
        <f>IF(H$37&gt;=4,V151,"")</f>
      </c>
      <c r="I151" s="251"/>
      <c r="J151" s="94"/>
      <c r="K151" s="247"/>
      <c r="L151" s="248">
        <f>IF(J151=0,H151,J151)</f>
      </c>
      <c r="M151" s="70"/>
      <c r="N151" s="70"/>
      <c r="O151" s="70"/>
      <c r="P151" s="70"/>
      <c r="Q151" s="217"/>
      <c r="R151" s="200"/>
      <c r="S151" s="20"/>
      <c r="T151" s="212"/>
      <c r="U151" s="218">
        <f>+L144</f>
        <v>1000</v>
      </c>
      <c r="V151" s="70">
        <f>IF(U151=0,0,U151/12)</f>
        <v>83.33333333333333</v>
      </c>
      <c r="W151" s="70">
        <f>+V151*12</f>
        <v>1000</v>
      </c>
      <c r="X151" s="217" t="str">
        <f>IF(W151=U151,"OK","error")</f>
        <v>OK</v>
      </c>
      <c r="Y151" s="20"/>
      <c r="Z151" s="20"/>
      <c r="AA151" s="20"/>
      <c r="AB151" s="20"/>
    </row>
    <row r="152" spans="2:28" s="17" customFormat="1" ht="12" hidden="1">
      <c r="B152" s="20"/>
      <c r="C152" s="199"/>
      <c r="D152" s="212"/>
      <c r="E152" s="343"/>
      <c r="F152" s="340"/>
      <c r="G152" s="340"/>
      <c r="H152" s="340"/>
      <c r="I152" s="70"/>
      <c r="J152" s="715" t="s">
        <v>26</v>
      </c>
      <c r="K152" s="716"/>
      <c r="L152" s="237">
        <f>SUM(L148:L151)</f>
        <v>166.66666666666666</v>
      </c>
      <c r="M152" s="236" t="s">
        <v>134</v>
      </c>
      <c r="N152" s="70"/>
      <c r="O152" s="70"/>
      <c r="P152" s="70"/>
      <c r="Q152" s="217"/>
      <c r="R152" s="200"/>
      <c r="S152" s="20"/>
      <c r="T152" s="212"/>
      <c r="U152" s="70"/>
      <c r="V152" s="70"/>
      <c r="W152" s="70"/>
      <c r="X152" s="217"/>
      <c r="Y152" s="20"/>
      <c r="Z152" s="20"/>
      <c r="AA152" s="20"/>
      <c r="AB152" s="20"/>
    </row>
    <row r="153" spans="2:28" s="17" customFormat="1" ht="4.5" customHeight="1" hidden="1">
      <c r="B153" s="20"/>
      <c r="C153" s="199"/>
      <c r="D153" s="212"/>
      <c r="E153" s="343"/>
      <c r="F153" s="340"/>
      <c r="G153" s="340"/>
      <c r="H153" s="340"/>
      <c r="I153" s="70"/>
      <c r="J153" s="234"/>
      <c r="K153" s="70"/>
      <c r="L153" s="70"/>
      <c r="M153" s="70"/>
      <c r="N153" s="70"/>
      <c r="O153" s="70"/>
      <c r="P153" s="70"/>
      <c r="Q153" s="217"/>
      <c r="R153" s="200"/>
      <c r="S153" s="20"/>
      <c r="T153" s="212"/>
      <c r="U153" s="70"/>
      <c r="V153" s="70"/>
      <c r="W153" s="70"/>
      <c r="X153" s="217"/>
      <c r="Y153" s="20"/>
      <c r="Z153" s="20"/>
      <c r="AA153" s="20"/>
      <c r="AB153" s="20"/>
    </row>
    <row r="154" spans="2:28" ht="12.75">
      <c r="B154" s="50"/>
      <c r="C154" s="204"/>
      <c r="D154" s="205"/>
      <c r="E154" s="205"/>
      <c r="F154" s="205"/>
      <c r="G154" s="205"/>
      <c r="H154" s="205"/>
      <c r="I154" s="205"/>
      <c r="J154" s="205"/>
      <c r="K154" s="205"/>
      <c r="L154" s="205"/>
      <c r="M154" s="205"/>
      <c r="N154" s="205"/>
      <c r="O154" s="205"/>
      <c r="P154" s="205"/>
      <c r="Q154" s="205"/>
      <c r="R154" s="206"/>
      <c r="S154" s="50"/>
      <c r="T154" s="233"/>
      <c r="U154" s="41"/>
      <c r="V154" s="41"/>
      <c r="W154" s="41"/>
      <c r="X154" s="42"/>
      <c r="Y154" s="50"/>
      <c r="Z154" s="50"/>
      <c r="AA154" s="50"/>
      <c r="AB154" s="50"/>
    </row>
    <row r="155" spans="2:28" ht="12.75">
      <c r="B155" s="50"/>
      <c r="C155" s="50"/>
      <c r="D155" s="50"/>
      <c r="E155" s="50"/>
      <c r="F155" s="50"/>
      <c r="G155" s="50"/>
      <c r="H155" s="50"/>
      <c r="I155" s="50"/>
      <c r="J155" s="50"/>
      <c r="K155" s="50"/>
      <c r="L155" s="50"/>
      <c r="M155" s="50"/>
      <c r="N155" s="50"/>
      <c r="O155" s="50"/>
      <c r="P155" s="50"/>
      <c r="Q155" s="50"/>
      <c r="R155" s="50"/>
      <c r="S155" s="50"/>
      <c r="Y155" s="50"/>
      <c r="Z155" s="50"/>
      <c r="AA155" s="50"/>
      <c r="AB155" s="50"/>
    </row>
    <row r="156" spans="2:28" ht="12.75">
      <c r="B156" s="50"/>
      <c r="C156" s="50"/>
      <c r="D156" s="50"/>
      <c r="E156" s="50"/>
      <c r="F156" s="50"/>
      <c r="G156" s="50"/>
      <c r="H156" s="50"/>
      <c r="I156" s="50"/>
      <c r="J156" s="50"/>
      <c r="K156" s="50"/>
      <c r="L156" s="50"/>
      <c r="M156" s="50"/>
      <c r="N156" s="50"/>
      <c r="O156" s="50"/>
      <c r="P156" s="50"/>
      <c r="Q156" s="50"/>
      <c r="R156" s="50"/>
      <c r="S156" s="50"/>
      <c r="Y156" s="50"/>
      <c r="Z156" s="50"/>
      <c r="AA156" s="50"/>
      <c r="AB156" s="50"/>
    </row>
    <row r="157" spans="2:28" ht="12.75">
      <c r="B157" s="50"/>
      <c r="C157" s="50"/>
      <c r="D157" s="50"/>
      <c r="E157" s="50"/>
      <c r="F157" s="50"/>
      <c r="G157" s="50"/>
      <c r="H157" s="50"/>
      <c r="I157" s="50"/>
      <c r="J157" s="50"/>
      <c r="K157" s="50"/>
      <c r="L157" s="50"/>
      <c r="M157" s="50"/>
      <c r="N157" s="50"/>
      <c r="O157" s="50"/>
      <c r="P157" s="50"/>
      <c r="Q157" s="50"/>
      <c r="R157" s="50"/>
      <c r="S157" s="50"/>
      <c r="Y157" s="50"/>
      <c r="Z157" s="50"/>
      <c r="AA157" s="50"/>
      <c r="AB157" s="50"/>
    </row>
    <row r="158" spans="2:28" ht="12.75">
      <c r="B158" s="50"/>
      <c r="C158" s="50"/>
      <c r="D158" s="50"/>
      <c r="E158" s="50"/>
      <c r="F158" s="50"/>
      <c r="G158" s="50"/>
      <c r="H158" s="50"/>
      <c r="I158" s="50"/>
      <c r="J158" s="50"/>
      <c r="K158" s="50"/>
      <c r="L158" s="50"/>
      <c r="M158" s="50"/>
      <c r="N158" s="50"/>
      <c r="O158" s="50"/>
      <c r="P158" s="50"/>
      <c r="Q158" s="50"/>
      <c r="R158" s="50"/>
      <c r="S158" s="50"/>
      <c r="Y158" s="50"/>
      <c r="Z158" s="50"/>
      <c r="AA158" s="50"/>
      <c r="AB158" s="50"/>
    </row>
    <row r="159" spans="2:28" ht="12.75">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row>
    <row r="160" spans="2:28" ht="12.75">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row>
    <row r="161" spans="2:28" ht="12.75">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row>
    <row r="162" spans="2:28" ht="12.75">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row>
    <row r="163" spans="2:28" ht="12.75">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row>
    <row r="164" spans="2:28" ht="12.75">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row>
    <row r="165" spans="2:28" ht="12.75">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row>
    <row r="166" spans="2:28" ht="12.75">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row>
    <row r="167" spans="2:28" ht="12.75">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row>
    <row r="168" spans="2:28" ht="12.75">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row>
    <row r="169" spans="2:28" ht="12.75">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row>
    <row r="170" spans="2:28" ht="12.75">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row>
    <row r="171" spans="2:28" ht="12.75">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row>
    <row r="172" spans="2:28" ht="12.75">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row>
    <row r="173" spans="2:28" ht="12.75">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row>
    <row r="174" spans="2:28" ht="12.75">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row>
    <row r="175" spans="2:28" ht="12.75">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row>
    <row r="176" spans="2:28" ht="12.75">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row>
    <row r="177" spans="2:28" ht="12.75">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row>
    <row r="178" spans="2:28" ht="12.75">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row>
    <row r="179" spans="2:28" ht="12.75">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row>
    <row r="180" spans="2:28" ht="12.75">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row>
    <row r="181" spans="2:28" ht="12.75">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row>
    <row r="182" spans="2:28" ht="12.75">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row>
    <row r="183" spans="2:28" ht="12.75">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row>
    <row r="184" spans="2:28" ht="12.75">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row>
    <row r="185" spans="2:28" ht="12.75">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row>
    <row r="186" spans="2:28" ht="12.75">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row>
    <row r="187" spans="2:28" ht="12.75">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row>
    <row r="188" spans="2:28" ht="12.75">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row>
    <row r="189" spans="2:28" ht="12.75">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row>
    <row r="190" spans="2:28" ht="12.75">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row>
    <row r="191" spans="2:28" ht="12.75">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row>
    <row r="192" spans="2:28" ht="12.75">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row>
    <row r="193" spans="2:28" ht="12.75">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row>
    <row r="194" spans="2:28" ht="12.75">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row>
    <row r="195" spans="2:28" ht="12.75">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row>
    <row r="196" spans="2:28" ht="12.75">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row>
    <row r="197" spans="2:28" ht="12.75">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row>
    <row r="198" spans="2:28" ht="12.75">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row>
    <row r="199" spans="2:28" ht="12.75">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row>
    <row r="200" spans="2:28" ht="12.75">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row>
    <row r="201" spans="2:28" ht="12.75">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row>
    <row r="202" spans="2:28" ht="12.75">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row>
    <row r="203" spans="2:28" ht="12.75">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row>
    <row r="204" spans="2:28" ht="12.75">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row>
    <row r="205" spans="2:28" ht="12.75">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row>
    <row r="206" spans="2:28" ht="12.75">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row>
    <row r="207" spans="2:28" ht="12.75">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row>
    <row r="208" spans="2:28" ht="12.75">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row>
    <row r="209" spans="2:28" ht="12.75">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row>
    <row r="210" spans="2:28" ht="12.75">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row>
    <row r="211" spans="2:28" ht="12.75">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row>
  </sheetData>
  <sheetProtection password="D9A6" sheet="1" objects="1" scenarios="1"/>
  <mergeCells count="149">
    <mergeCell ref="F120:H120"/>
    <mergeCell ref="I120:J120"/>
    <mergeCell ref="F111:H111"/>
    <mergeCell ref="I111:J111"/>
    <mergeCell ref="F116:H116"/>
    <mergeCell ref="I116:J116"/>
    <mergeCell ref="F112:H112"/>
    <mergeCell ref="I112:J112"/>
    <mergeCell ref="I118:J118"/>
    <mergeCell ref="T3:X3"/>
    <mergeCell ref="F126:H126"/>
    <mergeCell ref="I126:J126"/>
    <mergeCell ref="F127:H127"/>
    <mergeCell ref="I127:J127"/>
    <mergeCell ref="F124:H124"/>
    <mergeCell ref="I124:J124"/>
    <mergeCell ref="F125:H125"/>
    <mergeCell ref="I125:J125"/>
    <mergeCell ref="F113:H113"/>
    <mergeCell ref="I106:J106"/>
    <mergeCell ref="F107:H107"/>
    <mergeCell ref="I107:J107"/>
    <mergeCell ref="F108:H108"/>
    <mergeCell ref="I108:J108"/>
    <mergeCell ref="F106:H106"/>
    <mergeCell ref="F109:H109"/>
    <mergeCell ref="F115:H115"/>
    <mergeCell ref="I115:J115"/>
    <mergeCell ref="I109:J109"/>
    <mergeCell ref="F110:H110"/>
    <mergeCell ref="I110:J110"/>
    <mergeCell ref="I113:J113"/>
    <mergeCell ref="F114:H114"/>
    <mergeCell ref="I114:J114"/>
    <mergeCell ref="I91:J91"/>
    <mergeCell ref="F95:H95"/>
    <mergeCell ref="F101:J101"/>
    <mergeCell ref="F103:J103"/>
    <mergeCell ref="F93:J93"/>
    <mergeCell ref="F91:H91"/>
    <mergeCell ref="F96:H96"/>
    <mergeCell ref="F97:H97"/>
    <mergeCell ref="F98:H98"/>
    <mergeCell ref="F99:H99"/>
    <mergeCell ref="I84:J84"/>
    <mergeCell ref="F85:H85"/>
    <mergeCell ref="I85:J85"/>
    <mergeCell ref="F88:J88"/>
    <mergeCell ref="F89:H89"/>
    <mergeCell ref="I89:J89"/>
    <mergeCell ref="F90:H90"/>
    <mergeCell ref="I90:J90"/>
    <mergeCell ref="J144:K144"/>
    <mergeCell ref="F146:H146"/>
    <mergeCell ref="F147:G147"/>
    <mergeCell ref="F141:G141"/>
    <mergeCell ref="F142:G142"/>
    <mergeCell ref="F143:G143"/>
    <mergeCell ref="F149:G149"/>
    <mergeCell ref="F150:G150"/>
    <mergeCell ref="F140:G140"/>
    <mergeCell ref="F133:H133"/>
    <mergeCell ref="F136:G136"/>
    <mergeCell ref="F137:G137"/>
    <mergeCell ref="F138:G138"/>
    <mergeCell ref="F139:G139"/>
    <mergeCell ref="F10:G10"/>
    <mergeCell ref="H10:J10"/>
    <mergeCell ref="F12:G12"/>
    <mergeCell ref="H12:J12"/>
    <mergeCell ref="I34:J34"/>
    <mergeCell ref="F36:I36"/>
    <mergeCell ref="F33:G33"/>
    <mergeCell ref="F34:G34"/>
    <mergeCell ref="I33:J33"/>
    <mergeCell ref="F32:G32"/>
    <mergeCell ref="K14:L14"/>
    <mergeCell ref="F18:G18"/>
    <mergeCell ref="F20:I20"/>
    <mergeCell ref="F22:G22"/>
    <mergeCell ref="F16:J16"/>
    <mergeCell ref="F14:I14"/>
    <mergeCell ref="F25:G25"/>
    <mergeCell ref="F26:G26"/>
    <mergeCell ref="H8:J8"/>
    <mergeCell ref="F8:G8"/>
    <mergeCell ref="I32:J32"/>
    <mergeCell ref="F31:I31"/>
    <mergeCell ref="F21:G21"/>
    <mergeCell ref="F27:G27"/>
    <mergeCell ref="F28:G28"/>
    <mergeCell ref="F29:G29"/>
    <mergeCell ref="F23:G23"/>
    <mergeCell ref="F24:G24"/>
    <mergeCell ref="F37:G37"/>
    <mergeCell ref="F44:H44"/>
    <mergeCell ref="F43:I43"/>
    <mergeCell ref="J38:K38"/>
    <mergeCell ref="F49:G49"/>
    <mergeCell ref="F50:G50"/>
    <mergeCell ref="F56:G56"/>
    <mergeCell ref="F94:H94"/>
    <mergeCell ref="F57:G57"/>
    <mergeCell ref="F60:G60"/>
    <mergeCell ref="F61:G61"/>
    <mergeCell ref="F83:J83"/>
    <mergeCell ref="F86:H86"/>
    <mergeCell ref="I86:J86"/>
    <mergeCell ref="F46:H46"/>
    <mergeCell ref="F84:H84"/>
    <mergeCell ref="F47:G47"/>
    <mergeCell ref="F48:G48"/>
    <mergeCell ref="F80:H80"/>
    <mergeCell ref="F79:J79"/>
    <mergeCell ref="I80:J80"/>
    <mergeCell ref="F54:I54"/>
    <mergeCell ref="F52:J52"/>
    <mergeCell ref="F55:G55"/>
    <mergeCell ref="F59:I59"/>
    <mergeCell ref="F62:G62"/>
    <mergeCell ref="F65:G65"/>
    <mergeCell ref="F66:G66"/>
    <mergeCell ref="F64:I64"/>
    <mergeCell ref="F67:G67"/>
    <mergeCell ref="F70:G70"/>
    <mergeCell ref="F71:G71"/>
    <mergeCell ref="F69:I69"/>
    <mergeCell ref="F72:G72"/>
    <mergeCell ref="F73:G73"/>
    <mergeCell ref="F75:J75"/>
    <mergeCell ref="F77:J77"/>
    <mergeCell ref="F81:H81"/>
    <mergeCell ref="I81:J81"/>
    <mergeCell ref="F82:H82"/>
    <mergeCell ref="I82:J82"/>
    <mergeCell ref="I104:J104"/>
    <mergeCell ref="F104:H104"/>
    <mergeCell ref="F105:H105"/>
    <mergeCell ref="I105:J105"/>
    <mergeCell ref="F3:Q3"/>
    <mergeCell ref="J152:K152"/>
    <mergeCell ref="F151:G151"/>
    <mergeCell ref="F134:G134"/>
    <mergeCell ref="F131:J131"/>
    <mergeCell ref="L10:M10"/>
    <mergeCell ref="F122:J122"/>
    <mergeCell ref="I123:J123"/>
    <mergeCell ref="F123:H123"/>
    <mergeCell ref="F118:H118"/>
  </mergeCells>
  <conditionalFormatting sqref="I44">
    <cfRule type="cellIs" priority="1" dxfId="0" operator="equal" stopIfTrue="1">
      <formula>"SI"</formula>
    </cfRule>
  </conditionalFormatting>
  <conditionalFormatting sqref="I38:I41">
    <cfRule type="cellIs" priority="2" dxfId="1" operator="greaterThan" stopIfTrue="1">
      <formula>0</formula>
    </cfRule>
  </conditionalFormatting>
  <conditionalFormatting sqref="L38:L41">
    <cfRule type="cellIs" priority="3" dxfId="2" operator="equal" stopIfTrue="1">
      <formula>$U$37</formula>
    </cfRule>
  </conditionalFormatting>
  <conditionalFormatting sqref="I22:I29 I56:I57 I61:I62 I71:I73 I66:I67">
    <cfRule type="cellIs" priority="4" dxfId="3" operator="equal" stopIfTrue="1">
      <formula>"NO"</formula>
    </cfRule>
    <cfRule type="cellIs" priority="5" dxfId="4" operator="equal" stopIfTrue="1">
      <formula>"SI"</formula>
    </cfRule>
  </conditionalFormatting>
  <conditionalFormatting sqref="K85 K90 K95:K99 K115 K118 K120 K127">
    <cfRule type="cellIs" priority="6" dxfId="5" operator="equal" stopIfTrue="1">
      <formula>$T$85</formula>
    </cfRule>
  </conditionalFormatting>
  <dataValidations count="26">
    <dataValidation allowBlank="1" showInputMessage="1" showErrorMessage="1" promptTitle="Concepto - denominación complem." prompt="Plus de ..., A cta. convenio, etc." sqref="F21:G21 F134"/>
    <dataValidation allowBlank="1" showInputMessage="1" showErrorMessage="1" promptTitle="Importe mensual - cálculo hoja" prompt="A efectos de calcular paga, revísalo y si no es correcto pon el que consideres adecuado en la celda de la derecha." sqref="H134"/>
    <dataValidation allowBlank="1" showInputMessage="1" showErrorMessage="1" promptTitle="CORREGIR IMPORTE ANTERIOR" prompt="Si el importe anterior no es correcto, pon aquí el válido.&#10;" sqref="J134 J147 L43"/>
    <dataValidation allowBlank="1" showInputMessage="1" showErrorMessage="1" promptTitle="Importe final VALIDADO " prompt="Este es el importe que se toma como válido" sqref="L134 L147 M43"/>
    <dataValidation allowBlank="1" showInputMessage="1" showErrorMessage="1" promptTitle="Concepto (OPCIONAL)" prompt="Tipo de percepción" sqref="F47:G47"/>
    <dataValidation allowBlank="1" showInputMessage="1" showErrorMessage="1" promptTitle="Importe - Valor salarial" prompt="A percibir en el período" sqref="H47"/>
    <dataValidation allowBlank="1" showInputMessage="1" showErrorMessage="1" promptTitle="Importe calculado por la hoja" prompt="Revísalo y si no es correcto pon el que consideres en la celda de la derecha." sqref="J43"/>
    <dataValidation type="list" allowBlank="1" showInputMessage="1" showErrorMessage="1" sqref="H37">
      <formula1>numpaga</formula1>
    </dataValidation>
    <dataValidation allowBlank="1" showInputMessage="1" showErrorMessage="1" promptTitle="Indica el número de pagas" prompt="Elige de la lista" sqref="F37:G37"/>
    <dataValidation type="date" allowBlank="1" showInputMessage="1" showErrorMessage="1" errorTitle="PONLO EN FORMATO FECHA" error="00/00/0000&#10;Por ejemplo: 01/01/2025" sqref="J38">
      <formula1>12785</formula1>
      <formula2>54789</formula2>
    </dataValidation>
    <dataValidation type="list" allowBlank="1" showInputMessage="1" showErrorMessage="1" sqref="L38:L41">
      <formula1>forma</formula1>
    </dataValidation>
    <dataValidation allowBlank="1" showInputMessage="1" showErrorMessage="1" promptTitle="Importe del complemento" prompt="A percibir en el período" sqref="H21"/>
    <dataValidation allowBlank="1" showInputMessage="1" showErrorMessage="1" promptTitle="¿Se incluye en las PAGAS EXTRA?" prompt="Elige de lista o pon: SI o NO" sqref="I21"/>
    <dataValidation allowBlank="1" showInputMessage="1" showErrorMessage="1" promptTitle="Horas extra voluntarias" prompt="No son por Fuerza Mayor" sqref="F33:G33"/>
    <dataValidation allowBlank="1" showInputMessage="1" showErrorMessage="1" promptTitle="Horas extra por Fuerza Mayor" prompt="Cotización a la Seg. Social menor" sqref="F34:G34"/>
    <dataValidation allowBlank="1" showInputMessage="1" showErrorMessage="1" promptTitle="Pon número de horas realizadas " prompt="Durante el período" sqref="H32"/>
    <dataValidation allowBlank="1" showInputMessage="1" showErrorMessage="1" promptTitle="Pon el precio por cada hora " prompt="La hoja calculará importes" sqref="I32:J32"/>
    <dataValidation allowBlank="1" showInputMessage="1" showErrorMessage="1" promptTitle="Importe de las horas realizadas" prompt="A percibir en el período" sqref="L32"/>
    <dataValidation allowBlank="1" showInputMessage="1" showErrorMessage="1" promptTitle="Importe que va a hoja de SALARIO" prompt="Revísalo y haz tus corecciones (izq)" sqref="P120 P73 P67 P62 P57 P50 P44 P41 P34 P29 P99 P118"/>
    <dataValidation allowBlank="1" showInputMessage="1" showErrorMessage="1" promptTitle="¿Incluir en la base del IRPF?" prompt="Elige si o no de la lista" sqref="I55 I70 I65 I60"/>
    <dataValidation allowBlank="1" showInputMessage="1" showErrorMessage="1" promptTitle="Importe TOTAL de la sección" prompt="Revísalo y haz tus corecciones (izq)" sqref="P77 P52 P101"/>
    <dataValidation allowBlank="1" showInputMessage="1" showErrorMessage="1" promptTitle="SI QUIERES INCLUIR LA PAGA EXTRA" prompt="en la hoja de salarios, usa esta sección" sqref="F43:I43"/>
    <dataValidation allowBlank="1" showInputMessage="1" showErrorMessage="1" promptTitle="SI ELIGES &quot;SI&quot; SE INCLUIRÁ" prompt="Es muy recomendable que antes de hacerlo revises el cálculo en la sección &quot;cálculos pagas extra&quot; (link arriba)" sqref="F44:H44"/>
    <dataValidation allowBlank="1" showInputMessage="1" showErrorMessage="1" promptTitle="Importe a percibir" prompt="En el período" sqref="H55 H60 H65 H70"/>
    <dataValidation allowBlank="1" showInputMessage="1" showErrorMessage="1" promptTitle="Concepto (Obligatorio)" prompt="Tipo de percepción" sqref="F55:G55 F60:G60 F65:G65 F70:G70"/>
    <dataValidation type="list" allowBlank="1" showInputMessage="1" showErrorMessage="1" errorTitle="ERROR" error="Por favor, elige una de las opciones de la lista" sqref="I22:I29 I44 I56:I57 I61:I62 I66:I67 I71:I73">
      <formula1>SISI</formula1>
    </dataValidation>
  </dataValidations>
  <printOptions horizontalCentered="1"/>
  <pageMargins left="0.7874015748031497" right="0.7874015748031497" top="0.984251968503937" bottom="0.984251968503937" header="0" footer="0"/>
  <pageSetup fitToHeight="1" fitToWidth="1" orientation="portrait" paperSize="9" scale="75" r:id="rId2"/>
  <drawing r:id="rId1"/>
</worksheet>
</file>

<file path=xl/worksheets/sheet6.xml><?xml version="1.0" encoding="utf-8"?>
<worksheet xmlns="http://schemas.openxmlformats.org/spreadsheetml/2006/main" xmlns:r="http://schemas.openxmlformats.org/officeDocument/2006/relationships">
  <sheetPr>
    <tabColor indexed="21"/>
    <pageSetUpPr fitToPage="1"/>
  </sheetPr>
  <dimension ref="A1:AF120"/>
  <sheetViews>
    <sheetView showGridLines="0" showRowColHeaders="0" showZeros="0" showOutlineSymbols="0" zoomScale="75" zoomScaleNormal="75" workbookViewId="0" topLeftCell="A1">
      <pane xSplit="49" ySplit="131" topLeftCell="AX132" activePane="bottomRight" state="frozen"/>
      <selection pane="topLeft" activeCell="A1" sqref="A1"/>
      <selection pane="topRight" activeCell="AX1" sqref="AX1"/>
      <selection pane="bottomLeft" activeCell="A131" sqref="A131"/>
      <selection pane="bottomRight" activeCell="E11" sqref="E11:F11"/>
    </sheetView>
  </sheetViews>
  <sheetFormatPr defaultColWidth="11.421875" defaultRowHeight="12.75"/>
  <cols>
    <col min="1" max="1" width="3.00390625" style="0" customWidth="1"/>
    <col min="2" max="2" width="4.421875" style="0" customWidth="1"/>
    <col min="3" max="3" width="5.7109375" style="0" customWidth="1"/>
    <col min="4" max="4" width="30.57421875" style="0" customWidth="1"/>
    <col min="5" max="5" width="12.57421875" style="0" customWidth="1"/>
    <col min="6" max="6" width="10.421875" style="0" customWidth="1"/>
    <col min="7" max="7" width="18.7109375" style="0" customWidth="1"/>
    <col min="8" max="8" width="11.7109375" style="0" customWidth="1"/>
    <col min="9" max="9" width="7.28125" style="0" customWidth="1"/>
    <col min="10" max="10" width="8.140625" style="0" customWidth="1"/>
    <col min="11" max="15" width="11.7109375" style="0" customWidth="1"/>
    <col min="16" max="16" width="5.7109375" style="0" customWidth="1"/>
    <col min="17" max="17" width="4.00390625" style="0" customWidth="1"/>
  </cols>
  <sheetData>
    <row r="1" spans="1:32" ht="9.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row>
    <row r="2" spans="1:32" ht="12.75">
      <c r="A2" s="50"/>
      <c r="B2" s="311"/>
      <c r="C2" s="312"/>
      <c r="D2" s="312"/>
      <c r="E2" s="312"/>
      <c r="F2" s="312"/>
      <c r="G2" s="312"/>
      <c r="H2" s="312"/>
      <c r="I2" s="312"/>
      <c r="J2" s="312"/>
      <c r="K2" s="312"/>
      <c r="L2" s="312"/>
      <c r="M2" s="312"/>
      <c r="N2" s="312"/>
      <c r="O2" s="312"/>
      <c r="P2" s="312"/>
      <c r="Q2" s="313"/>
      <c r="R2" s="50"/>
      <c r="S2" s="50"/>
      <c r="T2" s="50"/>
      <c r="U2" s="50"/>
      <c r="V2" s="50"/>
      <c r="W2" s="50"/>
      <c r="X2" s="50"/>
      <c r="Y2" s="50"/>
      <c r="Z2" s="50"/>
      <c r="AA2" s="50"/>
      <c r="AB2" s="50"/>
      <c r="AC2" s="50"/>
      <c r="AD2" s="50"/>
      <c r="AE2" s="50"/>
      <c r="AF2" s="50"/>
    </row>
    <row r="3" spans="1:32" ht="7.5" customHeight="1" thickBot="1">
      <c r="A3" s="50"/>
      <c r="B3" s="202"/>
      <c r="C3" s="190"/>
      <c r="D3" s="190"/>
      <c r="E3" s="190"/>
      <c r="F3" s="190"/>
      <c r="G3" s="190"/>
      <c r="H3" s="190"/>
      <c r="I3" s="190"/>
      <c r="J3" s="190"/>
      <c r="K3" s="190"/>
      <c r="L3" s="190"/>
      <c r="M3" s="190"/>
      <c r="N3" s="190"/>
      <c r="O3" s="190"/>
      <c r="P3" s="190"/>
      <c r="Q3" s="203"/>
      <c r="R3" s="50"/>
      <c r="S3" s="50"/>
      <c r="T3" s="50"/>
      <c r="U3" s="50"/>
      <c r="V3" s="50"/>
      <c r="W3" s="50"/>
      <c r="X3" s="50"/>
      <c r="Y3" s="50"/>
      <c r="Z3" s="50"/>
      <c r="AA3" s="50"/>
      <c r="AB3" s="50"/>
      <c r="AC3" s="50"/>
      <c r="AD3" s="50"/>
      <c r="AE3" s="50"/>
      <c r="AF3" s="50"/>
    </row>
    <row r="4" spans="1:32" ht="30" customHeight="1" thickBot="1" thickTop="1">
      <c r="A4" s="50"/>
      <c r="B4" s="202"/>
      <c r="C4" s="701" t="s">
        <v>7</v>
      </c>
      <c r="D4" s="702"/>
      <c r="E4" s="706" t="s">
        <v>269</v>
      </c>
      <c r="F4" s="706"/>
      <c r="G4" s="706"/>
      <c r="H4" s="706"/>
      <c r="I4" s="706"/>
      <c r="J4" s="706"/>
      <c r="K4" s="706"/>
      <c r="L4" s="706"/>
      <c r="M4" s="706"/>
      <c r="N4" s="706"/>
      <c r="O4" s="706"/>
      <c r="P4" s="513"/>
      <c r="Q4" s="203"/>
      <c r="R4" s="50"/>
      <c r="S4" s="50"/>
      <c r="T4" s="50"/>
      <c r="U4" s="50"/>
      <c r="V4" s="50"/>
      <c r="W4" s="50"/>
      <c r="X4" s="50"/>
      <c r="Y4" s="50"/>
      <c r="Z4" s="50"/>
      <c r="AA4" s="50"/>
      <c r="AB4" s="50"/>
      <c r="AC4" s="50"/>
      <c r="AD4" s="50"/>
      <c r="AE4" s="50"/>
      <c r="AF4" s="50"/>
    </row>
    <row r="5" spans="1:32" ht="9.75" customHeight="1" thickTop="1">
      <c r="A5" s="50"/>
      <c r="B5" s="202"/>
      <c r="C5" s="190"/>
      <c r="D5" s="190"/>
      <c r="E5" s="190"/>
      <c r="F5" s="190"/>
      <c r="G5" s="190"/>
      <c r="H5" s="190"/>
      <c r="I5" s="190"/>
      <c r="J5" s="190"/>
      <c r="K5" s="190"/>
      <c r="L5" s="190"/>
      <c r="M5" s="190"/>
      <c r="N5" s="190"/>
      <c r="O5" s="190"/>
      <c r="P5" s="190"/>
      <c r="Q5" s="203"/>
      <c r="R5" s="50"/>
      <c r="S5" s="50"/>
      <c r="T5" s="50"/>
      <c r="U5" s="50"/>
      <c r="V5" s="50"/>
      <c r="W5" s="50"/>
      <c r="X5" s="50"/>
      <c r="Y5" s="50"/>
      <c r="Z5" s="50"/>
      <c r="AA5" s="50"/>
      <c r="AB5" s="50"/>
      <c r="AC5" s="50"/>
      <c r="AD5" s="50"/>
      <c r="AE5" s="50"/>
      <c r="AF5" s="50"/>
    </row>
    <row r="6" spans="1:32" ht="9.75" customHeight="1">
      <c r="A6" s="50"/>
      <c r="B6" s="202"/>
      <c r="C6" s="190"/>
      <c r="D6" s="190"/>
      <c r="E6" s="190"/>
      <c r="F6" s="190"/>
      <c r="G6" s="190"/>
      <c r="H6" s="190"/>
      <c r="I6" s="190"/>
      <c r="J6" s="190"/>
      <c r="K6" s="190"/>
      <c r="L6" s="190"/>
      <c r="M6" s="190"/>
      <c r="N6" s="190"/>
      <c r="O6" s="190"/>
      <c r="P6" s="190"/>
      <c r="Q6" s="203"/>
      <c r="R6" s="50"/>
      <c r="S6" s="50"/>
      <c r="T6" s="50"/>
      <c r="U6" s="50"/>
      <c r="V6" s="50"/>
      <c r="W6" s="50"/>
      <c r="X6" s="50"/>
      <c r="Y6" s="50"/>
      <c r="Z6" s="50"/>
      <c r="AA6" s="50"/>
      <c r="AB6" s="50"/>
      <c r="AC6" s="50"/>
      <c r="AD6" s="50"/>
      <c r="AE6" s="50"/>
      <c r="AF6" s="50"/>
    </row>
    <row r="7" spans="1:32" ht="9.75" customHeight="1">
      <c r="A7" s="50"/>
      <c r="B7" s="202"/>
      <c r="C7" s="190"/>
      <c r="D7" s="190"/>
      <c r="E7" s="190"/>
      <c r="F7" s="190"/>
      <c r="G7" s="190"/>
      <c r="H7" s="190"/>
      <c r="I7" s="190"/>
      <c r="J7" s="190"/>
      <c r="K7" s="190"/>
      <c r="L7" s="190"/>
      <c r="M7" s="190"/>
      <c r="N7" s="190"/>
      <c r="O7" s="190"/>
      <c r="P7" s="190"/>
      <c r="Q7" s="203"/>
      <c r="R7" s="50"/>
      <c r="S7" s="50"/>
      <c r="T7" s="50"/>
      <c r="U7" s="50"/>
      <c r="V7" s="50"/>
      <c r="W7" s="50"/>
      <c r="X7" s="50"/>
      <c r="Y7" s="50"/>
      <c r="Z7" s="50"/>
      <c r="AA7" s="50"/>
      <c r="AB7" s="50"/>
      <c r="AC7" s="50"/>
      <c r="AD7" s="50"/>
      <c r="AE7" s="50"/>
      <c r="AF7" s="50"/>
    </row>
    <row r="8" spans="1:32" ht="9.75" customHeight="1">
      <c r="A8" s="50"/>
      <c r="B8" s="202"/>
      <c r="C8" s="190"/>
      <c r="D8" s="190"/>
      <c r="E8" s="190"/>
      <c r="F8" s="190"/>
      <c r="G8" s="190"/>
      <c r="H8" s="190"/>
      <c r="I8" s="190"/>
      <c r="J8" s="190"/>
      <c r="K8" s="190"/>
      <c r="L8" s="190"/>
      <c r="M8" s="190"/>
      <c r="N8" s="190"/>
      <c r="O8" s="190"/>
      <c r="P8" s="190"/>
      <c r="Q8" s="203"/>
      <c r="R8" s="50"/>
      <c r="S8" s="50"/>
      <c r="T8" s="50"/>
      <c r="U8" s="50"/>
      <c r="V8" s="50"/>
      <c r="W8" s="50"/>
      <c r="X8" s="50"/>
      <c r="Y8" s="50"/>
      <c r="Z8" s="50"/>
      <c r="AA8" s="50"/>
      <c r="AB8" s="50"/>
      <c r="AC8" s="50"/>
      <c r="AD8" s="50"/>
      <c r="AE8" s="50"/>
      <c r="AF8" s="50"/>
    </row>
    <row r="9" spans="1:32" ht="7.5" customHeight="1">
      <c r="A9" s="50"/>
      <c r="B9" s="202"/>
      <c r="C9" s="190"/>
      <c r="D9" s="190"/>
      <c r="E9" s="190"/>
      <c r="F9" s="190"/>
      <c r="G9" s="190"/>
      <c r="H9" s="190"/>
      <c r="I9" s="190"/>
      <c r="J9" s="190"/>
      <c r="K9" s="190"/>
      <c r="L9" s="190"/>
      <c r="M9" s="190"/>
      <c r="N9" s="190"/>
      <c r="O9" s="190"/>
      <c r="P9" s="190"/>
      <c r="Q9" s="203"/>
      <c r="R9" s="50"/>
      <c r="S9" s="50"/>
      <c r="T9" s="50"/>
      <c r="U9" s="50"/>
      <c r="V9" s="50"/>
      <c r="W9" s="50"/>
      <c r="X9" s="50"/>
      <c r="Y9" s="50"/>
      <c r="Z9" s="50"/>
      <c r="AA9" s="50"/>
      <c r="AB9" s="50"/>
      <c r="AC9" s="50"/>
      <c r="AD9" s="50"/>
      <c r="AE9" s="50"/>
      <c r="AF9" s="50"/>
    </row>
    <row r="10" spans="1:32" s="352" customFormat="1" ht="15" thickBot="1">
      <c r="A10" s="351"/>
      <c r="B10" s="363"/>
      <c r="C10" s="703"/>
      <c r="D10" s="704"/>
      <c r="E10" s="704"/>
      <c r="F10" s="704"/>
      <c r="G10" s="704"/>
      <c r="H10" s="704"/>
      <c r="I10" s="704"/>
      <c r="J10" s="704"/>
      <c r="K10" s="704"/>
      <c r="L10" s="704"/>
      <c r="M10" s="704"/>
      <c r="N10" s="704"/>
      <c r="O10" s="704"/>
      <c r="P10" s="705"/>
      <c r="Q10" s="367"/>
      <c r="R10" s="351"/>
      <c r="S10" s="351"/>
      <c r="T10" s="351"/>
      <c r="U10" s="351"/>
      <c r="V10" s="351"/>
      <c r="W10" s="351"/>
      <c r="X10" s="351"/>
      <c r="Y10" s="351"/>
      <c r="Z10" s="351"/>
      <c r="AA10" s="351"/>
      <c r="AB10" s="351"/>
      <c r="AC10" s="351"/>
      <c r="AD10" s="351"/>
      <c r="AE10" s="351"/>
      <c r="AF10" s="351"/>
    </row>
    <row r="11" spans="1:32" s="176" customFormat="1" ht="19.5" customHeight="1" thickBot="1">
      <c r="A11" s="185"/>
      <c r="B11" s="318"/>
      <c r="C11" s="434"/>
      <c r="D11" s="439" t="s">
        <v>300</v>
      </c>
      <c r="E11" s="734">
        <v>39264</v>
      </c>
      <c r="F11" s="735"/>
      <c r="G11" s="435"/>
      <c r="H11" s="436"/>
      <c r="I11" s="437"/>
      <c r="J11" s="437"/>
      <c r="K11" s="437"/>
      <c r="L11" s="437"/>
      <c r="M11" s="437"/>
      <c r="N11" s="437"/>
      <c r="O11" s="437"/>
      <c r="P11" s="438"/>
      <c r="Q11" s="319"/>
      <c r="R11" s="185"/>
      <c r="S11" s="185"/>
      <c r="T11" s="185"/>
      <c r="U11" s="185"/>
      <c r="V11" s="185"/>
      <c r="W11" s="185"/>
      <c r="X11" s="185"/>
      <c r="Y11" s="185"/>
      <c r="Z11" s="185"/>
      <c r="AA11" s="185"/>
      <c r="AB11" s="185"/>
      <c r="AC11" s="185"/>
      <c r="AD11" s="185"/>
      <c r="AE11" s="185"/>
      <c r="AF11" s="185"/>
    </row>
    <row r="12" spans="1:32" s="176" customFormat="1" ht="12" thickBot="1">
      <c r="A12" s="185"/>
      <c r="B12" s="318"/>
      <c r="C12" s="434"/>
      <c r="D12" s="441"/>
      <c r="E12" s="437"/>
      <c r="F12" s="437"/>
      <c r="G12" s="437"/>
      <c r="H12" s="437"/>
      <c r="I12" s="437"/>
      <c r="J12" s="437"/>
      <c r="K12" s="437"/>
      <c r="L12" s="437"/>
      <c r="M12" s="437"/>
      <c r="N12" s="437"/>
      <c r="O12" s="437"/>
      <c r="P12" s="438"/>
      <c r="Q12" s="319"/>
      <c r="R12" s="185"/>
      <c r="S12" s="185"/>
      <c r="T12" s="185"/>
      <c r="U12" s="185"/>
      <c r="V12" s="185"/>
      <c r="W12" s="185"/>
      <c r="X12" s="185"/>
      <c r="Y12" s="185"/>
      <c r="Z12" s="185"/>
      <c r="AA12" s="185"/>
      <c r="AB12" s="185"/>
      <c r="AC12" s="185"/>
      <c r="AD12" s="185"/>
      <c r="AE12" s="185"/>
      <c r="AF12" s="185"/>
    </row>
    <row r="13" spans="1:32" s="352" customFormat="1" ht="18.75" thickBot="1">
      <c r="A13" s="351"/>
      <c r="B13" s="363"/>
      <c r="C13" s="364"/>
      <c r="D13" s="431" t="s">
        <v>301</v>
      </c>
      <c r="E13" s="734">
        <v>39447</v>
      </c>
      <c r="F13" s="735"/>
      <c r="G13" s="365"/>
      <c r="H13" s="365"/>
      <c r="I13" s="365"/>
      <c r="J13" s="365"/>
      <c r="K13" s="365"/>
      <c r="L13" s="365"/>
      <c r="M13" s="365"/>
      <c r="N13" s="365"/>
      <c r="O13" s="365"/>
      <c r="P13" s="366"/>
      <c r="Q13" s="367"/>
      <c r="R13" s="351"/>
      <c r="S13" s="351"/>
      <c r="T13" s="351"/>
      <c r="U13" s="351"/>
      <c r="V13" s="351"/>
      <c r="W13" s="351"/>
      <c r="X13" s="351"/>
      <c r="Y13" s="351"/>
      <c r="Z13" s="351"/>
      <c r="AA13" s="351"/>
      <c r="AB13" s="351"/>
      <c r="AC13" s="351"/>
      <c r="AD13" s="351"/>
      <c r="AE13" s="351"/>
      <c r="AF13" s="351"/>
    </row>
    <row r="14" spans="1:32" s="176" customFormat="1" ht="12" thickBot="1">
      <c r="A14" s="185"/>
      <c r="B14" s="318"/>
      <c r="C14" s="434"/>
      <c r="D14" s="441"/>
      <c r="E14" s="437"/>
      <c r="F14" s="437"/>
      <c r="G14" s="437"/>
      <c r="H14" s="437"/>
      <c r="I14" s="437"/>
      <c r="J14" s="437"/>
      <c r="K14" s="437"/>
      <c r="L14" s="437"/>
      <c r="M14" s="437"/>
      <c r="N14" s="437"/>
      <c r="O14" s="437"/>
      <c r="P14" s="438"/>
      <c r="Q14" s="319"/>
      <c r="R14" s="185"/>
      <c r="S14" s="185"/>
      <c r="T14" s="185"/>
      <c r="U14" s="185"/>
      <c r="V14" s="185"/>
      <c r="W14" s="185"/>
      <c r="X14" s="185"/>
      <c r="Y14" s="185"/>
      <c r="Z14" s="185"/>
      <c r="AA14" s="185"/>
      <c r="AB14" s="185"/>
      <c r="AC14" s="185"/>
      <c r="AD14" s="185"/>
      <c r="AE14" s="185"/>
      <c r="AF14" s="185"/>
    </row>
    <row r="15" spans="1:32" s="352" customFormat="1" ht="18.75" thickBot="1">
      <c r="A15" s="351"/>
      <c r="B15" s="363"/>
      <c r="C15" s="364"/>
      <c r="D15" s="431" t="s">
        <v>302</v>
      </c>
      <c r="E15" s="734">
        <v>39082</v>
      </c>
      <c r="F15" s="735"/>
      <c r="G15" s="365"/>
      <c r="H15" s="365"/>
      <c r="I15" s="365"/>
      <c r="J15" s="365"/>
      <c r="K15" s="365"/>
      <c r="L15" s="365"/>
      <c r="M15" s="365"/>
      <c r="N15" s="365"/>
      <c r="O15" s="365"/>
      <c r="P15" s="366"/>
      <c r="Q15" s="367"/>
      <c r="R15" s="351"/>
      <c r="S15" s="351"/>
      <c r="T15" s="351"/>
      <c r="U15" s="351"/>
      <c r="V15" s="351"/>
      <c r="W15" s="351"/>
      <c r="X15" s="351"/>
      <c r="Y15" s="351"/>
      <c r="Z15" s="351"/>
      <c r="AA15" s="351"/>
      <c r="AB15" s="351"/>
      <c r="AC15" s="351"/>
      <c r="AD15" s="351"/>
      <c r="AE15" s="351"/>
      <c r="AF15" s="351"/>
    </row>
    <row r="16" spans="1:32" s="176" customFormat="1" ht="12" thickBot="1">
      <c r="A16" s="185"/>
      <c r="B16" s="318"/>
      <c r="C16" s="434"/>
      <c r="D16" s="437"/>
      <c r="E16" s="437"/>
      <c r="F16" s="437"/>
      <c r="G16" s="437"/>
      <c r="H16" s="437"/>
      <c r="I16" s="437"/>
      <c r="J16" s="437"/>
      <c r="K16" s="437"/>
      <c r="L16" s="437"/>
      <c r="M16" s="437"/>
      <c r="N16" s="437"/>
      <c r="O16" s="437"/>
      <c r="P16" s="438"/>
      <c r="Q16" s="319"/>
      <c r="R16" s="185"/>
      <c r="S16" s="185"/>
      <c r="T16" s="185"/>
      <c r="U16" s="185"/>
      <c r="V16" s="185"/>
      <c r="W16" s="185"/>
      <c r="X16" s="185"/>
      <c r="Y16" s="185"/>
      <c r="Z16" s="185"/>
      <c r="AA16" s="185"/>
      <c r="AB16" s="185"/>
      <c r="AC16" s="185"/>
      <c r="AD16" s="185"/>
      <c r="AE16" s="185"/>
      <c r="AF16" s="185"/>
    </row>
    <row r="17" spans="1:32" s="352" customFormat="1" ht="18.75" thickBot="1">
      <c r="A17" s="351"/>
      <c r="B17" s="363"/>
      <c r="C17" s="364"/>
      <c r="D17" s="440" t="s">
        <v>266</v>
      </c>
      <c r="E17" s="736">
        <v>1000</v>
      </c>
      <c r="F17" s="737"/>
      <c r="G17" s="365"/>
      <c r="H17" s="365"/>
      <c r="I17" s="365"/>
      <c r="J17" s="365"/>
      <c r="K17" s="365"/>
      <c r="L17" s="365"/>
      <c r="M17" s="365"/>
      <c r="N17" s="365"/>
      <c r="O17" s="365"/>
      <c r="P17" s="366"/>
      <c r="Q17" s="367"/>
      <c r="R17" s="351"/>
      <c r="S17" s="351"/>
      <c r="T17" s="351"/>
      <c r="U17" s="351"/>
      <c r="V17" s="351"/>
      <c r="W17" s="351"/>
      <c r="X17" s="351"/>
      <c r="Y17" s="351"/>
      <c r="Z17" s="351"/>
      <c r="AA17" s="351"/>
      <c r="AB17" s="351"/>
      <c r="AC17" s="351"/>
      <c r="AD17" s="351"/>
      <c r="AE17" s="351"/>
      <c r="AF17" s="351"/>
    </row>
    <row r="18" spans="1:32" s="176" customFormat="1" ht="12" thickBot="1">
      <c r="A18" s="185"/>
      <c r="B18" s="318"/>
      <c r="C18" s="434"/>
      <c r="D18" s="437"/>
      <c r="E18" s="437"/>
      <c r="F18" s="437"/>
      <c r="G18" s="437"/>
      <c r="H18" s="437"/>
      <c r="I18" s="437"/>
      <c r="J18" s="437"/>
      <c r="K18" s="437"/>
      <c r="L18" s="437"/>
      <c r="M18" s="437"/>
      <c r="N18" s="437"/>
      <c r="O18" s="437"/>
      <c r="P18" s="438"/>
      <c r="Q18" s="319"/>
      <c r="R18" s="185"/>
      <c r="S18" s="185"/>
      <c r="T18" s="185"/>
      <c r="U18" s="185"/>
      <c r="V18" s="185"/>
      <c r="W18" s="185"/>
      <c r="X18" s="185"/>
      <c r="Y18" s="185"/>
      <c r="Z18" s="185"/>
      <c r="AA18" s="185"/>
      <c r="AB18" s="185"/>
      <c r="AC18" s="185"/>
      <c r="AD18" s="185"/>
      <c r="AE18" s="185"/>
      <c r="AF18" s="185"/>
    </row>
    <row r="19" spans="1:32" s="352" customFormat="1" ht="18.75" thickBot="1">
      <c r="A19" s="351"/>
      <c r="B19" s="363"/>
      <c r="C19" s="364"/>
      <c r="D19" s="433" t="s">
        <v>264</v>
      </c>
      <c r="E19" s="738">
        <f>CALC3!$H$27</f>
        <v>184</v>
      </c>
      <c r="F19" s="739"/>
      <c r="G19" s="365"/>
      <c r="H19" s="365"/>
      <c r="I19" s="365"/>
      <c r="J19" s="365"/>
      <c r="K19" s="365"/>
      <c r="L19" s="365"/>
      <c r="M19" s="365"/>
      <c r="N19" s="365"/>
      <c r="O19" s="365"/>
      <c r="P19" s="366"/>
      <c r="Q19" s="367"/>
      <c r="R19" s="351"/>
      <c r="S19" s="351"/>
      <c r="T19" s="351"/>
      <c r="U19" s="351"/>
      <c r="V19" s="351"/>
      <c r="W19" s="351"/>
      <c r="X19" s="351"/>
      <c r="Y19" s="351"/>
      <c r="Z19" s="351"/>
      <c r="AA19" s="351"/>
      <c r="AB19" s="351"/>
      <c r="AC19" s="351"/>
      <c r="AD19" s="351"/>
      <c r="AE19" s="351"/>
      <c r="AF19" s="351"/>
    </row>
    <row r="20" spans="1:32" s="176" customFormat="1" ht="12" thickBot="1">
      <c r="A20" s="185"/>
      <c r="B20" s="318"/>
      <c r="C20" s="434"/>
      <c r="D20" s="437"/>
      <c r="E20" s="437"/>
      <c r="F20" s="437"/>
      <c r="G20" s="437"/>
      <c r="H20" s="437"/>
      <c r="I20" s="437"/>
      <c r="J20" s="437"/>
      <c r="K20" s="437"/>
      <c r="L20" s="437"/>
      <c r="M20" s="437"/>
      <c r="N20" s="437"/>
      <c r="O20" s="437"/>
      <c r="P20" s="438"/>
      <c r="Q20" s="319"/>
      <c r="R20" s="185"/>
      <c r="S20" s="185"/>
      <c r="T20" s="185"/>
      <c r="U20" s="185"/>
      <c r="V20" s="185"/>
      <c r="W20" s="185"/>
      <c r="X20" s="185"/>
      <c r="Y20" s="185"/>
      <c r="Z20" s="185"/>
      <c r="AA20" s="185"/>
      <c r="AB20" s="185"/>
      <c r="AC20" s="185"/>
      <c r="AD20" s="185"/>
      <c r="AE20" s="185"/>
      <c r="AF20" s="185"/>
    </row>
    <row r="21" spans="1:32" s="352" customFormat="1" ht="18.75" thickBot="1">
      <c r="A21" s="351"/>
      <c r="B21" s="363"/>
      <c r="C21" s="364"/>
      <c r="D21" s="433" t="s">
        <v>294</v>
      </c>
      <c r="E21" s="733">
        <v>180</v>
      </c>
      <c r="F21" s="708"/>
      <c r="G21" s="365"/>
      <c r="H21" s="365"/>
      <c r="I21" s="365"/>
      <c r="J21" s="365"/>
      <c r="K21" s="365"/>
      <c r="L21" s="365"/>
      <c r="M21" s="365"/>
      <c r="N21" s="365"/>
      <c r="O21" s="365"/>
      <c r="P21" s="366"/>
      <c r="Q21" s="367"/>
      <c r="R21" s="351"/>
      <c r="S21" s="351"/>
      <c r="T21" s="351"/>
      <c r="U21" s="351"/>
      <c r="V21" s="351"/>
      <c r="W21" s="351"/>
      <c r="X21" s="351"/>
      <c r="Y21" s="351"/>
      <c r="Z21" s="351"/>
      <c r="AA21" s="351"/>
      <c r="AB21" s="351"/>
      <c r="AC21" s="351"/>
      <c r="AD21" s="351"/>
      <c r="AE21" s="351"/>
      <c r="AF21" s="351"/>
    </row>
    <row r="22" spans="1:32" s="176" customFormat="1" ht="12" thickBot="1">
      <c r="A22" s="185"/>
      <c r="B22" s="318"/>
      <c r="C22" s="434"/>
      <c r="D22" s="437"/>
      <c r="E22" s="437"/>
      <c r="F22" s="437"/>
      <c r="G22" s="437"/>
      <c r="H22" s="437"/>
      <c r="I22" s="437"/>
      <c r="J22" s="437"/>
      <c r="K22" s="437"/>
      <c r="L22" s="437"/>
      <c r="M22" s="437"/>
      <c r="N22" s="437"/>
      <c r="O22" s="437"/>
      <c r="P22" s="438"/>
      <c r="Q22" s="319"/>
      <c r="R22" s="185"/>
      <c r="S22" s="185"/>
      <c r="T22" s="185"/>
      <c r="U22" s="185"/>
      <c r="V22" s="185"/>
      <c r="W22" s="185"/>
      <c r="X22" s="185"/>
      <c r="Y22" s="185"/>
      <c r="Z22" s="185"/>
      <c r="AA22" s="185"/>
      <c r="AB22" s="185"/>
      <c r="AC22" s="185"/>
      <c r="AD22" s="185"/>
      <c r="AE22" s="185"/>
      <c r="AF22" s="185"/>
    </row>
    <row r="23" spans="1:32" s="352" customFormat="1" ht="18.75" thickBot="1">
      <c r="A23" s="351"/>
      <c r="B23" s="363"/>
      <c r="C23" s="364"/>
      <c r="D23" s="432" t="s">
        <v>267</v>
      </c>
      <c r="E23" s="740" t="s">
        <v>70</v>
      </c>
      <c r="F23" s="741"/>
      <c r="G23" s="742"/>
      <c r="H23" s="365"/>
      <c r="I23" s="365"/>
      <c r="J23" s="365"/>
      <c r="K23" s="365"/>
      <c r="L23" s="365"/>
      <c r="M23" s="365"/>
      <c r="N23" s="365"/>
      <c r="O23" s="365"/>
      <c r="P23" s="366"/>
      <c r="Q23" s="367"/>
      <c r="R23" s="351"/>
      <c r="S23" s="351"/>
      <c r="T23" s="351"/>
      <c r="U23" s="351"/>
      <c r="V23" s="351"/>
      <c r="W23" s="351"/>
      <c r="X23" s="351"/>
      <c r="Y23" s="351"/>
      <c r="Z23" s="351"/>
      <c r="AA23" s="351"/>
      <c r="AB23" s="351"/>
      <c r="AC23" s="351"/>
      <c r="AD23" s="351"/>
      <c r="AE23" s="351"/>
      <c r="AF23" s="351"/>
    </row>
    <row r="24" spans="1:32" s="176" customFormat="1" ht="12" thickBot="1">
      <c r="A24" s="185"/>
      <c r="B24" s="318"/>
      <c r="C24" s="434"/>
      <c r="D24" s="437"/>
      <c r="E24" s="437"/>
      <c r="F24" s="437"/>
      <c r="G24" s="437"/>
      <c r="H24" s="437"/>
      <c r="I24" s="437"/>
      <c r="J24" s="437"/>
      <c r="K24" s="437"/>
      <c r="L24" s="437"/>
      <c r="M24" s="437"/>
      <c r="N24" s="437"/>
      <c r="O24" s="437"/>
      <c r="P24" s="438"/>
      <c r="Q24" s="319"/>
      <c r="R24" s="185"/>
      <c r="S24" s="185"/>
      <c r="T24" s="185"/>
      <c r="U24" s="185"/>
      <c r="V24" s="185"/>
      <c r="W24" s="185"/>
      <c r="X24" s="185"/>
      <c r="Y24" s="185"/>
      <c r="Z24" s="185"/>
      <c r="AA24" s="185"/>
      <c r="AB24" s="185"/>
      <c r="AC24" s="185"/>
      <c r="AD24" s="185"/>
      <c r="AE24" s="185"/>
      <c r="AF24" s="185"/>
    </row>
    <row r="25" spans="1:32" s="352" customFormat="1" ht="18.75" thickBot="1">
      <c r="A25" s="351"/>
      <c r="B25" s="363"/>
      <c r="C25" s="364"/>
      <c r="D25" s="709" t="s">
        <v>265</v>
      </c>
      <c r="E25" s="689"/>
      <c r="F25" s="690"/>
      <c r="G25" s="471">
        <f>CALC3!$H$34</f>
        <v>500</v>
      </c>
      <c r="H25" s="365"/>
      <c r="I25" s="365"/>
      <c r="J25" s="365"/>
      <c r="K25" s="365"/>
      <c r="L25" s="365"/>
      <c r="M25" s="365"/>
      <c r="N25" s="365"/>
      <c r="O25" s="365"/>
      <c r="P25" s="366"/>
      <c r="Q25" s="367"/>
      <c r="R25" s="351"/>
      <c r="S25" s="351"/>
      <c r="T25" s="351"/>
      <c r="U25" s="351"/>
      <c r="V25" s="351"/>
      <c r="W25" s="351"/>
      <c r="X25" s="351"/>
      <c r="Y25" s="351"/>
      <c r="Z25" s="351"/>
      <c r="AA25" s="351"/>
      <c r="AB25" s="351"/>
      <c r="AC25" s="351"/>
      <c r="AD25" s="351"/>
      <c r="AE25" s="351"/>
      <c r="AF25" s="351"/>
    </row>
    <row r="26" spans="1:32" s="352" customFormat="1" ht="19.5" customHeight="1">
      <c r="A26" s="351"/>
      <c r="B26" s="363"/>
      <c r="C26" s="368"/>
      <c r="D26" s="369"/>
      <c r="E26" s="369"/>
      <c r="F26" s="369"/>
      <c r="G26" s="369"/>
      <c r="H26" s="369"/>
      <c r="I26" s="369"/>
      <c r="J26" s="369"/>
      <c r="K26" s="369"/>
      <c r="L26" s="369"/>
      <c r="M26" s="369"/>
      <c r="N26" s="369"/>
      <c r="O26" s="369"/>
      <c r="P26" s="370"/>
      <c r="Q26" s="367"/>
      <c r="R26" s="351"/>
      <c r="S26" s="351"/>
      <c r="T26" s="351"/>
      <c r="U26" s="351"/>
      <c r="V26" s="351"/>
      <c r="W26" s="351"/>
      <c r="X26" s="351"/>
      <c r="Y26" s="351"/>
      <c r="Z26" s="351"/>
      <c r="AA26" s="351"/>
      <c r="AB26" s="351"/>
      <c r="AC26" s="351"/>
      <c r="AD26" s="351"/>
      <c r="AE26" s="351"/>
      <c r="AF26" s="351"/>
    </row>
    <row r="27" spans="1:32" s="352" customFormat="1" ht="9" customHeight="1">
      <c r="A27" s="351"/>
      <c r="B27" s="392"/>
      <c r="C27" s="393"/>
      <c r="D27" s="393"/>
      <c r="E27" s="393"/>
      <c r="F27" s="393"/>
      <c r="G27" s="393"/>
      <c r="H27" s="393"/>
      <c r="I27" s="393"/>
      <c r="J27" s="393"/>
      <c r="K27" s="393"/>
      <c r="L27" s="393"/>
      <c r="M27" s="393"/>
      <c r="N27" s="393"/>
      <c r="O27" s="393"/>
      <c r="P27" s="393"/>
      <c r="Q27" s="394"/>
      <c r="R27" s="351"/>
      <c r="S27" s="351"/>
      <c r="T27" s="351"/>
      <c r="U27" s="351"/>
      <c r="V27" s="351"/>
      <c r="W27" s="351"/>
      <c r="X27" s="351"/>
      <c r="Y27" s="351"/>
      <c r="Z27" s="351"/>
      <c r="AA27" s="351"/>
      <c r="AB27" s="351"/>
      <c r="AC27" s="351"/>
      <c r="AD27" s="351"/>
      <c r="AE27" s="351"/>
      <c r="AF27" s="351"/>
    </row>
    <row r="28" spans="1:32" s="352" customFormat="1" ht="18" customHeight="1">
      <c r="A28" s="351"/>
      <c r="B28" s="363"/>
      <c r="C28" s="398"/>
      <c r="D28" s="395"/>
      <c r="E28" s="395"/>
      <c r="F28" s="395"/>
      <c r="G28" s="395"/>
      <c r="H28" s="395"/>
      <c r="I28" s="395"/>
      <c r="J28" s="395"/>
      <c r="K28" s="395"/>
      <c r="L28" s="395"/>
      <c r="M28" s="395"/>
      <c r="N28" s="395"/>
      <c r="O28" s="395"/>
      <c r="P28" s="399"/>
      <c r="Q28" s="367"/>
      <c r="R28" s="351"/>
      <c r="S28" s="351"/>
      <c r="T28" s="351"/>
      <c r="U28" s="351"/>
      <c r="V28" s="351"/>
      <c r="W28" s="351"/>
      <c r="X28" s="351"/>
      <c r="Y28" s="351"/>
      <c r="Z28" s="351"/>
      <c r="AA28" s="351"/>
      <c r="AB28" s="351"/>
      <c r="AC28" s="351"/>
      <c r="AD28" s="351"/>
      <c r="AE28" s="351"/>
      <c r="AF28" s="351"/>
    </row>
    <row r="29" spans="1:32" s="352" customFormat="1" ht="18" customHeight="1">
      <c r="A29" s="351"/>
      <c r="B29" s="363"/>
      <c r="C29" s="400"/>
      <c r="D29" s="396"/>
      <c r="E29" s="396"/>
      <c r="F29" s="396"/>
      <c r="G29" s="396"/>
      <c r="H29" s="396"/>
      <c r="I29" s="396"/>
      <c r="J29" s="396"/>
      <c r="K29" s="396"/>
      <c r="L29" s="396"/>
      <c r="M29" s="396"/>
      <c r="N29" s="396"/>
      <c r="O29" s="396"/>
      <c r="P29" s="401"/>
      <c r="Q29" s="367"/>
      <c r="R29" s="351"/>
      <c r="S29" s="351"/>
      <c r="T29" s="351"/>
      <c r="U29" s="351"/>
      <c r="V29" s="351"/>
      <c r="W29" s="351"/>
      <c r="X29" s="351"/>
      <c r="Y29" s="351"/>
      <c r="Z29" s="351"/>
      <c r="AA29" s="351"/>
      <c r="AB29" s="351"/>
      <c r="AC29" s="351"/>
      <c r="AD29" s="351"/>
      <c r="AE29" s="351"/>
      <c r="AF29" s="351"/>
    </row>
    <row r="30" spans="1:32" s="352" customFormat="1" ht="18" customHeight="1">
      <c r="A30" s="351"/>
      <c r="B30" s="363"/>
      <c r="C30" s="400"/>
      <c r="D30" s="396"/>
      <c r="E30" s="396"/>
      <c r="F30" s="396"/>
      <c r="G30" s="396"/>
      <c r="H30" s="396"/>
      <c r="I30" s="396"/>
      <c r="J30" s="396"/>
      <c r="K30" s="396"/>
      <c r="L30" s="396"/>
      <c r="M30" s="396"/>
      <c r="N30" s="396"/>
      <c r="O30" s="396"/>
      <c r="P30" s="401"/>
      <c r="Q30" s="367"/>
      <c r="R30" s="351"/>
      <c r="S30" s="351"/>
      <c r="T30" s="351"/>
      <c r="U30" s="351"/>
      <c r="V30" s="351"/>
      <c r="W30" s="351"/>
      <c r="X30" s="351"/>
      <c r="Y30" s="351"/>
      <c r="Z30" s="351"/>
      <c r="AA30" s="351"/>
      <c r="AB30" s="351"/>
      <c r="AC30" s="351"/>
      <c r="AD30" s="351"/>
      <c r="AE30" s="351"/>
      <c r="AF30" s="351"/>
    </row>
    <row r="31" spans="1:32" s="352" customFormat="1" ht="18" customHeight="1">
      <c r="A31" s="351"/>
      <c r="B31" s="363"/>
      <c r="C31" s="400"/>
      <c r="D31" s="396"/>
      <c r="E31" s="396"/>
      <c r="F31" s="396"/>
      <c r="G31" s="396"/>
      <c r="H31" s="396"/>
      <c r="I31" s="396"/>
      <c r="J31" s="396"/>
      <c r="K31" s="396"/>
      <c r="L31" s="396"/>
      <c r="M31" s="396"/>
      <c r="N31" s="396"/>
      <c r="O31" s="396"/>
      <c r="P31" s="401"/>
      <c r="Q31" s="367"/>
      <c r="R31" s="351"/>
      <c r="S31" s="351"/>
      <c r="T31" s="351"/>
      <c r="U31" s="351"/>
      <c r="V31" s="351"/>
      <c r="W31" s="351"/>
      <c r="X31" s="351"/>
      <c r="Y31" s="351"/>
      <c r="Z31" s="351"/>
      <c r="AA31" s="351"/>
      <c r="AB31" s="351"/>
      <c r="AC31" s="351"/>
      <c r="AD31" s="351"/>
      <c r="AE31" s="351"/>
      <c r="AF31" s="351"/>
    </row>
    <row r="32" spans="1:32" s="352" customFormat="1" ht="18" customHeight="1">
      <c r="A32" s="351"/>
      <c r="B32" s="363"/>
      <c r="C32" s="400"/>
      <c r="D32" s="396"/>
      <c r="E32" s="396"/>
      <c r="F32" s="396"/>
      <c r="G32" s="396"/>
      <c r="H32" s="396"/>
      <c r="I32" s="396"/>
      <c r="J32" s="396"/>
      <c r="K32" s="396"/>
      <c r="L32" s="396"/>
      <c r="M32" s="396"/>
      <c r="N32" s="396"/>
      <c r="O32" s="396"/>
      <c r="P32" s="401"/>
      <c r="Q32" s="367"/>
      <c r="R32" s="351"/>
      <c r="S32" s="351"/>
      <c r="T32" s="351"/>
      <c r="U32" s="351"/>
      <c r="V32" s="351"/>
      <c r="W32" s="351"/>
      <c r="X32" s="351"/>
      <c r="Y32" s="351"/>
      <c r="Z32" s="351"/>
      <c r="AA32" s="351"/>
      <c r="AB32" s="351"/>
      <c r="AC32" s="351"/>
      <c r="AD32" s="351"/>
      <c r="AE32" s="351"/>
      <c r="AF32" s="351"/>
    </row>
    <row r="33" spans="1:32" s="352" customFormat="1" ht="18" customHeight="1">
      <c r="A33" s="351"/>
      <c r="B33" s="363"/>
      <c r="C33" s="400"/>
      <c r="D33" s="396"/>
      <c r="E33" s="396"/>
      <c r="F33" s="396"/>
      <c r="G33" s="396"/>
      <c r="H33" s="396"/>
      <c r="I33" s="396"/>
      <c r="J33" s="396"/>
      <c r="K33" s="396"/>
      <c r="L33" s="396"/>
      <c r="M33" s="396"/>
      <c r="N33" s="396"/>
      <c r="O33" s="396"/>
      <c r="P33" s="401"/>
      <c r="Q33" s="367"/>
      <c r="R33" s="351"/>
      <c r="S33" s="351"/>
      <c r="T33" s="351"/>
      <c r="U33" s="351"/>
      <c r="V33" s="351"/>
      <c r="W33" s="351"/>
      <c r="X33" s="351"/>
      <c r="Y33" s="351"/>
      <c r="Z33" s="351"/>
      <c r="AA33" s="351"/>
      <c r="AB33" s="351"/>
      <c r="AC33" s="351"/>
      <c r="AD33" s="351"/>
      <c r="AE33" s="351"/>
      <c r="AF33" s="351"/>
    </row>
    <row r="34" spans="1:32" s="352" customFormat="1" ht="18" customHeight="1">
      <c r="A34" s="351"/>
      <c r="B34" s="363"/>
      <c r="C34" s="400"/>
      <c r="D34" s="396"/>
      <c r="E34" s="396"/>
      <c r="F34" s="396"/>
      <c r="G34" s="396"/>
      <c r="H34" s="396"/>
      <c r="I34" s="396"/>
      <c r="J34" s="396"/>
      <c r="K34" s="396"/>
      <c r="L34" s="396"/>
      <c r="M34" s="396"/>
      <c r="N34" s="396"/>
      <c r="O34" s="396"/>
      <c r="P34" s="401"/>
      <c r="Q34" s="367"/>
      <c r="R34" s="351"/>
      <c r="S34" s="351"/>
      <c r="T34" s="351"/>
      <c r="U34" s="351"/>
      <c r="V34" s="351"/>
      <c r="W34" s="351"/>
      <c r="X34" s="351"/>
      <c r="Y34" s="351"/>
      <c r="Z34" s="351"/>
      <c r="AA34" s="351"/>
      <c r="AB34" s="351"/>
      <c r="AC34" s="351"/>
      <c r="AD34" s="351"/>
      <c r="AE34" s="351"/>
      <c r="AF34" s="351"/>
    </row>
    <row r="35" spans="1:32" s="352" customFormat="1" ht="18" customHeight="1">
      <c r="A35" s="351"/>
      <c r="B35" s="363"/>
      <c r="C35" s="400"/>
      <c r="D35" s="396"/>
      <c r="E35" s="396"/>
      <c r="F35" s="396"/>
      <c r="G35" s="396"/>
      <c r="H35" s="396"/>
      <c r="I35" s="396"/>
      <c r="J35" s="396"/>
      <c r="K35" s="396"/>
      <c r="L35" s="396"/>
      <c r="M35" s="396"/>
      <c r="N35" s="396"/>
      <c r="O35" s="396"/>
      <c r="P35" s="401"/>
      <c r="Q35" s="367"/>
      <c r="R35" s="351"/>
      <c r="S35" s="351"/>
      <c r="T35" s="351"/>
      <c r="U35" s="351"/>
      <c r="V35" s="351"/>
      <c r="W35" s="351"/>
      <c r="X35" s="351"/>
      <c r="Y35" s="351"/>
      <c r="Z35" s="351"/>
      <c r="AA35" s="351"/>
      <c r="AB35" s="351"/>
      <c r="AC35" s="351"/>
      <c r="AD35" s="351"/>
      <c r="AE35" s="351"/>
      <c r="AF35" s="351"/>
    </row>
    <row r="36" spans="1:32" s="352" customFormat="1" ht="18" customHeight="1">
      <c r="A36" s="351"/>
      <c r="B36" s="363"/>
      <c r="C36" s="402"/>
      <c r="D36" s="397"/>
      <c r="E36" s="397"/>
      <c r="F36" s="397"/>
      <c r="G36" s="397"/>
      <c r="H36" s="397"/>
      <c r="I36" s="397"/>
      <c r="J36" s="397"/>
      <c r="K36" s="397"/>
      <c r="L36" s="397"/>
      <c r="M36" s="397"/>
      <c r="N36" s="397"/>
      <c r="O36" s="397"/>
      <c r="P36" s="403"/>
      <c r="Q36" s="367"/>
      <c r="R36" s="351"/>
      <c r="S36" s="351"/>
      <c r="T36" s="351"/>
      <c r="U36" s="351"/>
      <c r="V36" s="351"/>
      <c r="W36" s="351"/>
      <c r="X36" s="351"/>
      <c r="Y36" s="351"/>
      <c r="Z36" s="351"/>
      <c r="AA36" s="351"/>
      <c r="AB36" s="351"/>
      <c r="AC36" s="351"/>
      <c r="AD36" s="351"/>
      <c r="AE36" s="351"/>
      <c r="AF36" s="351"/>
    </row>
    <row r="37" spans="1:32" ht="19.5" customHeight="1">
      <c r="A37" s="50"/>
      <c r="B37" s="204"/>
      <c r="C37" s="205"/>
      <c r="D37" s="205"/>
      <c r="E37" s="205"/>
      <c r="F37" s="205"/>
      <c r="G37" s="205"/>
      <c r="H37" s="205"/>
      <c r="I37" s="205"/>
      <c r="J37" s="205"/>
      <c r="K37" s="205"/>
      <c r="L37" s="205"/>
      <c r="M37" s="205"/>
      <c r="N37" s="205"/>
      <c r="O37" s="205"/>
      <c r="P37" s="205"/>
      <c r="Q37" s="206"/>
      <c r="R37" s="50"/>
      <c r="S37" s="50"/>
      <c r="T37" s="50"/>
      <c r="U37" s="50"/>
      <c r="V37" s="50"/>
      <c r="W37" s="50"/>
      <c r="X37" s="50"/>
      <c r="Y37" s="50"/>
      <c r="Z37" s="50"/>
      <c r="AA37" s="50"/>
      <c r="AB37" s="50"/>
      <c r="AC37" s="50"/>
      <c r="AD37" s="50"/>
      <c r="AE37" s="50"/>
      <c r="AF37" s="50"/>
    </row>
    <row r="38" spans="1:32" ht="15" customHeight="1">
      <c r="A38" s="50"/>
      <c r="B38" s="190"/>
      <c r="C38" s="190"/>
      <c r="D38" s="190"/>
      <c r="E38" s="190"/>
      <c r="F38" s="190"/>
      <c r="G38" s="190"/>
      <c r="H38" s="190"/>
      <c r="I38" s="190"/>
      <c r="J38" s="190"/>
      <c r="K38" s="190"/>
      <c r="L38" s="190"/>
      <c r="M38" s="190"/>
      <c r="N38" s="190"/>
      <c r="O38" s="190"/>
      <c r="P38" s="190"/>
      <c r="Q38" s="190"/>
      <c r="R38" s="50"/>
      <c r="S38" s="50"/>
      <c r="T38" s="50"/>
      <c r="U38" s="50"/>
      <c r="V38" s="50"/>
      <c r="W38" s="50"/>
      <c r="X38" s="50"/>
      <c r="Y38" s="50"/>
      <c r="Z38" s="50"/>
      <c r="AA38" s="50"/>
      <c r="AB38" s="50"/>
      <c r="AC38" s="50"/>
      <c r="AD38" s="50"/>
      <c r="AE38" s="50"/>
      <c r="AF38" s="50"/>
    </row>
    <row r="39" spans="1:32" ht="15" customHeight="1">
      <c r="A39" s="50"/>
      <c r="B39" s="190"/>
      <c r="C39" s="190"/>
      <c r="D39" s="190"/>
      <c r="E39" s="190"/>
      <c r="F39" s="190"/>
      <c r="G39" s="190"/>
      <c r="H39" s="190"/>
      <c r="I39" s="190"/>
      <c r="J39" s="190"/>
      <c r="K39" s="190"/>
      <c r="L39" s="190"/>
      <c r="M39" s="190"/>
      <c r="N39" s="190"/>
      <c r="O39" s="190"/>
      <c r="P39" s="190"/>
      <c r="Q39" s="190"/>
      <c r="R39" s="50"/>
      <c r="S39" s="50"/>
      <c r="T39" s="50"/>
      <c r="U39" s="50"/>
      <c r="V39" s="50"/>
      <c r="W39" s="50"/>
      <c r="X39" s="50"/>
      <c r="Y39" s="50"/>
      <c r="Z39" s="50"/>
      <c r="AA39" s="50"/>
      <c r="AB39" s="50"/>
      <c r="AC39" s="50"/>
      <c r="AD39" s="50"/>
      <c r="AE39" s="50"/>
      <c r="AF39" s="50"/>
    </row>
    <row r="40" spans="1:32" ht="15" customHeight="1">
      <c r="A40" s="50"/>
      <c r="B40" s="190"/>
      <c r="C40" s="190"/>
      <c r="D40" s="190"/>
      <c r="E40" s="190"/>
      <c r="F40" s="190"/>
      <c r="G40" s="190"/>
      <c r="H40" s="190"/>
      <c r="I40" s="190"/>
      <c r="J40" s="190"/>
      <c r="K40" s="190"/>
      <c r="L40" s="190"/>
      <c r="M40" s="190"/>
      <c r="N40" s="190"/>
      <c r="O40" s="190"/>
      <c r="P40" s="190"/>
      <c r="Q40" s="190"/>
      <c r="R40" s="50"/>
      <c r="S40" s="50"/>
      <c r="T40" s="50"/>
      <c r="U40" s="50"/>
      <c r="V40" s="50"/>
      <c r="W40" s="50"/>
      <c r="X40" s="50"/>
      <c r="Y40" s="50"/>
      <c r="Z40" s="50"/>
      <c r="AA40" s="50"/>
      <c r="AB40" s="50"/>
      <c r="AC40" s="50"/>
      <c r="AD40" s="50"/>
      <c r="AE40" s="50"/>
      <c r="AF40" s="50"/>
    </row>
    <row r="41" spans="1:32" ht="15" customHeight="1">
      <c r="A41" s="50"/>
      <c r="B41" s="190"/>
      <c r="C41" s="190"/>
      <c r="D41" s="190"/>
      <c r="E41" s="190"/>
      <c r="F41" s="190"/>
      <c r="G41" s="190"/>
      <c r="H41" s="190"/>
      <c r="I41" s="190"/>
      <c r="J41" s="190"/>
      <c r="K41" s="190"/>
      <c r="L41" s="190"/>
      <c r="M41" s="190"/>
      <c r="N41" s="190"/>
      <c r="O41" s="190"/>
      <c r="P41" s="190"/>
      <c r="Q41" s="190"/>
      <c r="R41" s="50"/>
      <c r="S41" s="50"/>
      <c r="T41" s="50"/>
      <c r="U41" s="50"/>
      <c r="V41" s="50"/>
      <c r="W41" s="50"/>
      <c r="X41" s="50"/>
      <c r="Y41" s="50"/>
      <c r="Z41" s="50"/>
      <c r="AA41" s="50"/>
      <c r="AB41" s="50"/>
      <c r="AC41" s="50"/>
      <c r="AD41" s="50"/>
      <c r="AE41" s="50"/>
      <c r="AF41" s="50"/>
    </row>
    <row r="42" spans="1:32" ht="15" customHeight="1">
      <c r="A42" s="50"/>
      <c r="B42" s="190"/>
      <c r="C42" s="190"/>
      <c r="D42" s="190"/>
      <c r="E42" s="190"/>
      <c r="F42" s="190"/>
      <c r="G42" s="190"/>
      <c r="H42" s="190"/>
      <c r="I42" s="190"/>
      <c r="J42" s="190"/>
      <c r="K42" s="190"/>
      <c r="L42" s="190"/>
      <c r="M42" s="190"/>
      <c r="N42" s="190"/>
      <c r="O42" s="190"/>
      <c r="P42" s="190"/>
      <c r="Q42" s="190"/>
      <c r="R42" s="50"/>
      <c r="S42" s="50"/>
      <c r="T42" s="50"/>
      <c r="U42" s="50"/>
      <c r="V42" s="50"/>
      <c r="W42" s="50"/>
      <c r="X42" s="50"/>
      <c r="Y42" s="50"/>
      <c r="Z42" s="50"/>
      <c r="AA42" s="50"/>
      <c r="AB42" s="50"/>
      <c r="AC42" s="50"/>
      <c r="AD42" s="50"/>
      <c r="AE42" s="50"/>
      <c r="AF42" s="50"/>
    </row>
    <row r="43" spans="1:32" ht="15" customHeight="1">
      <c r="A43" s="50"/>
      <c r="B43" s="190"/>
      <c r="C43" s="190"/>
      <c r="D43" s="190"/>
      <c r="E43" s="190"/>
      <c r="F43" s="190"/>
      <c r="G43" s="190"/>
      <c r="H43" s="190"/>
      <c r="I43" s="190"/>
      <c r="J43" s="190"/>
      <c r="K43" s="190"/>
      <c r="L43" s="190"/>
      <c r="M43" s="190"/>
      <c r="N43" s="190"/>
      <c r="O43" s="190"/>
      <c r="P43" s="190"/>
      <c r="Q43" s="190"/>
      <c r="R43" s="50"/>
      <c r="S43" s="50"/>
      <c r="T43" s="50"/>
      <c r="U43" s="50"/>
      <c r="V43" s="50"/>
      <c r="W43" s="50"/>
      <c r="X43" s="50"/>
      <c r="Y43" s="50"/>
      <c r="Z43" s="50"/>
      <c r="AA43" s="50"/>
      <c r="AB43" s="50"/>
      <c r="AC43" s="50"/>
      <c r="AD43" s="50"/>
      <c r="AE43" s="50"/>
      <c r="AF43" s="50"/>
    </row>
    <row r="44" spans="1:32" ht="15" customHeight="1">
      <c r="A44" s="50"/>
      <c r="B44" s="190"/>
      <c r="C44" s="190"/>
      <c r="D44" s="190"/>
      <c r="E44" s="190"/>
      <c r="F44" s="190"/>
      <c r="G44" s="190"/>
      <c r="H44" s="190"/>
      <c r="I44" s="190"/>
      <c r="J44" s="190"/>
      <c r="K44" s="190"/>
      <c r="L44" s="190"/>
      <c r="M44" s="190"/>
      <c r="N44" s="190"/>
      <c r="O44" s="190"/>
      <c r="P44" s="190"/>
      <c r="Q44" s="190"/>
      <c r="R44" s="50"/>
      <c r="S44" s="50"/>
      <c r="T44" s="50"/>
      <c r="U44" s="50"/>
      <c r="V44" s="50"/>
      <c r="W44" s="50"/>
      <c r="X44" s="50"/>
      <c r="Y44" s="50"/>
      <c r="Z44" s="50"/>
      <c r="AA44" s="50"/>
      <c r="AB44" s="50"/>
      <c r="AC44" s="50"/>
      <c r="AD44" s="50"/>
      <c r="AE44" s="50"/>
      <c r="AF44" s="50"/>
    </row>
    <row r="45" spans="1:32" ht="15" customHeight="1">
      <c r="A45" s="50"/>
      <c r="B45" s="190"/>
      <c r="C45" s="190"/>
      <c r="D45" s="190"/>
      <c r="E45" s="190"/>
      <c r="F45" s="190"/>
      <c r="G45" s="190"/>
      <c r="H45" s="190"/>
      <c r="I45" s="190"/>
      <c r="J45" s="190"/>
      <c r="K45" s="190"/>
      <c r="L45" s="190"/>
      <c r="M45" s="190"/>
      <c r="N45" s="190"/>
      <c r="O45" s="190"/>
      <c r="P45" s="190"/>
      <c r="Q45" s="190"/>
      <c r="R45" s="50"/>
      <c r="S45" s="50"/>
      <c r="T45" s="50"/>
      <c r="U45" s="50"/>
      <c r="V45" s="50"/>
      <c r="W45" s="50"/>
      <c r="X45" s="50"/>
      <c r="Y45" s="50"/>
      <c r="Z45" s="50"/>
      <c r="AA45" s="50"/>
      <c r="AB45" s="50"/>
      <c r="AC45" s="50"/>
      <c r="AD45" s="50"/>
      <c r="AE45" s="50"/>
      <c r="AF45" s="50"/>
    </row>
    <row r="46" spans="1:32" ht="15" customHeight="1">
      <c r="A46" s="50"/>
      <c r="B46" s="190"/>
      <c r="C46" s="190"/>
      <c r="D46" s="190"/>
      <c r="E46" s="190"/>
      <c r="F46" s="190"/>
      <c r="G46" s="190"/>
      <c r="H46" s="190"/>
      <c r="I46" s="190"/>
      <c r="J46" s="190"/>
      <c r="K46" s="190"/>
      <c r="L46" s="190"/>
      <c r="M46" s="190"/>
      <c r="N46" s="190"/>
      <c r="O46" s="190"/>
      <c r="P46" s="190"/>
      <c r="Q46" s="190"/>
      <c r="R46" s="50"/>
      <c r="S46" s="50"/>
      <c r="T46" s="50"/>
      <c r="U46" s="50"/>
      <c r="V46" s="50"/>
      <c r="W46" s="50"/>
      <c r="X46" s="50"/>
      <c r="Y46" s="50"/>
      <c r="Z46" s="50"/>
      <c r="AA46" s="50"/>
      <c r="AB46" s="50"/>
      <c r="AC46" s="50"/>
      <c r="AD46" s="50"/>
      <c r="AE46" s="50"/>
      <c r="AF46" s="50"/>
    </row>
    <row r="47" spans="1:32" ht="15" customHeight="1">
      <c r="A47" s="50"/>
      <c r="B47" s="190"/>
      <c r="C47" s="190"/>
      <c r="D47" s="190"/>
      <c r="E47" s="190"/>
      <c r="F47" s="190"/>
      <c r="G47" s="190"/>
      <c r="H47" s="190"/>
      <c r="I47" s="190"/>
      <c r="J47" s="190"/>
      <c r="K47" s="190"/>
      <c r="L47" s="190"/>
      <c r="M47" s="190"/>
      <c r="N47" s="190"/>
      <c r="O47" s="190"/>
      <c r="P47" s="190"/>
      <c r="Q47" s="190"/>
      <c r="R47" s="50"/>
      <c r="S47" s="50"/>
      <c r="T47" s="50"/>
      <c r="U47" s="50"/>
      <c r="V47" s="50"/>
      <c r="W47" s="50"/>
      <c r="X47" s="50"/>
      <c r="Y47" s="50"/>
      <c r="Z47" s="50"/>
      <c r="AA47" s="50"/>
      <c r="AB47" s="50"/>
      <c r="AC47" s="50"/>
      <c r="AD47" s="50"/>
      <c r="AE47" s="50"/>
      <c r="AF47" s="50"/>
    </row>
    <row r="48" spans="1:32" ht="12.75">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row>
    <row r="49" spans="1:32" ht="12.75">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row>
    <row r="50" spans="1:32" ht="12.7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row>
    <row r="51" spans="1:32" ht="12.7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row>
    <row r="52" spans="1:32" ht="12.7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row>
    <row r="53" spans="1:32" ht="12.7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row>
    <row r="54" spans="1:32" ht="12.75">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row>
    <row r="55" spans="1:32" ht="12.75">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row>
    <row r="56" spans="1:32" ht="12.7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row>
    <row r="57" spans="1:32" ht="12.75">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row>
    <row r="58" spans="1:32" ht="12.75">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row>
    <row r="59" spans="1:32" ht="12.75">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row>
    <row r="60" spans="1:32" ht="12.75">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row>
    <row r="61" spans="1:32" ht="12.75">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row>
    <row r="62" spans="1:32" ht="12.7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row>
    <row r="63" spans="1:32" ht="12.7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row>
    <row r="64" spans="1:32" ht="12.7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row>
    <row r="65" spans="1:32" ht="12.75">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row>
    <row r="66" spans="1:32" ht="12.75">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row>
    <row r="67" spans="1:32" ht="12.75">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row>
    <row r="68" spans="1:32" ht="12.75">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row>
    <row r="69" spans="1:32" ht="12.75">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row>
    <row r="70" spans="1:32" ht="12.75">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row>
    <row r="71" spans="1:32" ht="12.75">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row>
    <row r="72" spans="1:32" ht="12.75">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row>
    <row r="73" spans="1:32" ht="12.75">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row>
    <row r="74" spans="1:32" ht="12.75">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row>
    <row r="75" spans="1:32" ht="12.75">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row>
    <row r="76" spans="1:32" ht="12.75">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row>
    <row r="77" spans="1:32" ht="12.75">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row>
    <row r="78" spans="1:32" ht="12.75">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row>
    <row r="79" spans="1:32" ht="12.75">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row>
    <row r="80" spans="1:32" ht="12.75">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row>
    <row r="81" spans="1:32" ht="12.75">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row>
    <row r="82" spans="1:32" ht="12.75">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row>
    <row r="83" spans="1:32" ht="12.75">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row>
    <row r="84" spans="1:32" ht="12.75">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row>
    <row r="85" spans="1:32" ht="12.75">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row>
    <row r="86" spans="1:32" ht="12.75">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row>
    <row r="87" spans="1:32" ht="12.75">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row>
    <row r="88" spans="1:32" ht="12.75">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row>
    <row r="89" spans="1:32" ht="12.75">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row>
    <row r="90" spans="1:32" ht="12.7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row>
    <row r="91" spans="1:32" ht="12.7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row>
    <row r="92" spans="1:32" ht="12.75">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row>
    <row r="93" spans="1:32" ht="12.75">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row>
    <row r="94" spans="1:32" ht="12.75">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row>
    <row r="95" spans="1:32" ht="12.75">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row>
    <row r="96" spans="1:32" ht="12.75">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row>
    <row r="97" spans="1:32" ht="12.75">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row>
    <row r="98" spans="1:32" ht="12.75">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row>
    <row r="99" spans="1:32" ht="12.75">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row>
    <row r="100" spans="1:32" ht="12.7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row>
    <row r="101" spans="1:32" ht="12.7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row>
    <row r="102" spans="1:32" ht="12.7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row>
    <row r="103" spans="1:32" ht="12.7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row>
    <row r="104" spans="1:32" ht="12.7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row>
    <row r="105" spans="1:32" ht="12.7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row>
    <row r="106" spans="1:32" ht="12.7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row>
    <row r="107" spans="1:32" ht="12.7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row>
    <row r="108" spans="1:32" ht="12.7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row>
    <row r="109" spans="1:32" ht="12.75">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row>
    <row r="110" spans="1:32" ht="12.75">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row>
    <row r="111" spans="1:32" ht="12.75">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row>
    <row r="112" spans="1:32" ht="12.75">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row>
    <row r="113" spans="1:32" ht="12.75">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row>
    <row r="114" spans="1:32" ht="12.75">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row>
    <row r="115" spans="1:32" ht="12.75">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row>
    <row r="116" spans="1:32" ht="12.75">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row>
    <row r="117" spans="1:32" ht="12.75">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row>
    <row r="118" spans="1:32" ht="12.75">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row>
    <row r="119" spans="1:32" ht="12.75">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row>
    <row r="120" spans="1:32" ht="12.75">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row>
  </sheetData>
  <sheetProtection/>
  <mergeCells count="11">
    <mergeCell ref="D25:F25"/>
    <mergeCell ref="E11:F11"/>
    <mergeCell ref="E13:F13"/>
    <mergeCell ref="E17:F17"/>
    <mergeCell ref="E19:F19"/>
    <mergeCell ref="E23:G23"/>
    <mergeCell ref="E15:F15"/>
    <mergeCell ref="E21:F21"/>
    <mergeCell ref="C4:D4"/>
    <mergeCell ref="C10:P10"/>
    <mergeCell ref="E4:O4"/>
  </mergeCells>
  <conditionalFormatting sqref="G25">
    <cfRule type="cellIs" priority="1" dxfId="6" operator="greaterThan" stopIfTrue="1">
      <formula>0</formula>
    </cfRule>
  </conditionalFormatting>
  <dataValidations count="8">
    <dataValidation allowBlank="1" showInputMessage="1" showErrorMessage="1" promptTitle="IMPORTE COMPLETO DE LA PAGA" prompt="Importe total bruto (no proporcional)" sqref="D23 D17"/>
    <dataValidation allowBlank="1" showInputMessage="1" showErrorMessage="1" promptTitle="DÍA QUE SE PAGÓ POR ÚLTIMA VEZ" prompt="Pon la fecha completa" sqref="D15"/>
    <dataValidation allowBlank="1" showInputMessage="1" showErrorMessage="1" promptTitle="FECHA DE ALTA EN LA EMPRESA" prompt="Primer día de trabajo" sqref="D11"/>
    <dataValidation allowBlank="1" showInputMessage="1" showErrorMessage="1" promptTitle="FECHA EN QUE SE DEVENGA LA PAGA" prompt="Ültimo día para cálculos" sqref="D13"/>
    <dataValidation type="date" allowBlank="1" showInputMessage="1" showErrorMessage="1" errorTitle="ERROR DE FORMATO" error="Pon la fecha DD/MM/AAAA" sqref="E11:F11 E15:F15 E13:F13 E17:F17">
      <formula1>1</formula1>
      <formula2>54789</formula2>
    </dataValidation>
    <dataValidation allowBlank="1" showInputMessage="1" showErrorMessage="1" promptTitle="DÍAS TRANSCURRIDOS " prompt="desde incorporación" sqref="D19"/>
    <dataValidation type="list" allowBlank="1" showInputMessage="1" showErrorMessage="1" errorTitle="ERROR EN LA INTRODUCCIÓN" error="Debes elegir de la lista" sqref="E23:G23">
      <formula1>forma2</formula1>
    </dataValidation>
    <dataValidation allowBlank="1" showInputMessage="1" showErrorMessage="1" promptTitle="CAMBIAR LOS DÍAS" prompt="Pon aquí los días" sqref="D21"/>
  </dataValidations>
  <printOptions horizontalCentered="1" verticalCentered="1"/>
  <pageMargins left="0.7874015748031497" right="0.7874015748031497" top="0.984251968503937" bottom="0.984251968503937" header="0" footer="0"/>
  <pageSetup fitToHeight="1" fitToWidth="1" orientation="landscape" paperSize="9" scale="74" r:id="rId2"/>
  <drawing r:id="rId1"/>
</worksheet>
</file>

<file path=xl/worksheets/sheet7.xml><?xml version="1.0" encoding="utf-8"?>
<worksheet xmlns="http://schemas.openxmlformats.org/spreadsheetml/2006/main" xmlns:r="http://schemas.openxmlformats.org/officeDocument/2006/relationships">
  <sheetPr>
    <tabColor indexed="21"/>
    <pageSetUpPr fitToPage="1"/>
  </sheetPr>
  <dimension ref="A1:AB93"/>
  <sheetViews>
    <sheetView showGridLines="0" showZeros="0" showOutlineSymbols="0" workbookViewId="0" topLeftCell="B1">
      <selection activeCell="L64" sqref="L64"/>
    </sheetView>
  </sheetViews>
  <sheetFormatPr defaultColWidth="11.421875" defaultRowHeight="12.75"/>
  <cols>
    <col min="1" max="1" width="2.7109375" style="0" hidden="1" customWidth="1"/>
    <col min="2" max="3" width="1.7109375" style="0" customWidth="1"/>
    <col min="4" max="4" width="2.28125" style="0" customWidth="1"/>
    <col min="5" max="5" width="2.8515625" style="0" customWidth="1"/>
    <col min="6" max="6" width="2.7109375" style="0" customWidth="1"/>
    <col min="7" max="7" width="15.00390625" style="0" customWidth="1"/>
    <col min="8" max="8" width="20.7109375" style="0" customWidth="1"/>
    <col min="9" max="9" width="6.00390625" style="0" customWidth="1"/>
    <col min="10" max="10" width="13.7109375" style="0" customWidth="1"/>
    <col min="11" max="11" width="2.28125" style="0" customWidth="1"/>
    <col min="12" max="12" width="14.00390625" style="0" customWidth="1"/>
    <col min="13" max="13" width="12.7109375" style="0" customWidth="1"/>
    <col min="14" max="14" width="2.28125" style="0" customWidth="1"/>
    <col min="15" max="15" width="20.28125" style="0" customWidth="1"/>
    <col min="16" max="16" width="13.7109375" style="0" customWidth="1"/>
    <col min="17" max="17" width="3.7109375" style="0" customWidth="1"/>
    <col min="18" max="19" width="1.7109375" style="0" customWidth="1"/>
    <col min="20" max="20" width="7.7109375" style="0" customWidth="1"/>
    <col min="21" max="21" width="11.140625" style="0" customWidth="1"/>
    <col min="22" max="22" width="6.28125" style="0" customWidth="1"/>
  </cols>
  <sheetData>
    <row r="1" spans="2:28" ht="12" customHeight="1">
      <c r="B1" s="50"/>
      <c r="C1" s="8"/>
      <c r="D1" s="8"/>
      <c r="E1" s="8"/>
      <c r="F1" s="8"/>
      <c r="G1" s="8"/>
      <c r="H1" s="8"/>
      <c r="I1" s="8"/>
      <c r="J1" s="8"/>
      <c r="K1" s="8"/>
      <c r="L1" s="8"/>
      <c r="M1" s="8"/>
      <c r="N1" s="8"/>
      <c r="O1" s="8"/>
      <c r="P1" s="8"/>
      <c r="Q1" s="8"/>
      <c r="R1" s="8"/>
      <c r="S1" s="8"/>
      <c r="T1" s="209"/>
      <c r="Y1" s="50"/>
      <c r="Z1" s="50"/>
      <c r="AA1" s="50"/>
      <c r="AB1" s="50"/>
    </row>
    <row r="2" spans="2:28" ht="18" customHeight="1" thickBot="1">
      <c r="B2" s="50"/>
      <c r="C2" s="186"/>
      <c r="D2" s="187"/>
      <c r="E2" s="187"/>
      <c r="F2" s="187"/>
      <c r="G2" s="187"/>
      <c r="H2" s="187"/>
      <c r="I2" s="187"/>
      <c r="J2" s="187"/>
      <c r="K2" s="187"/>
      <c r="L2" s="187"/>
      <c r="M2" s="187"/>
      <c r="N2" s="187"/>
      <c r="O2" s="187"/>
      <c r="P2" s="187"/>
      <c r="Q2" s="187"/>
      <c r="R2" s="188"/>
      <c r="S2" s="8"/>
      <c r="T2" s="220"/>
      <c r="Y2" s="50"/>
      <c r="Z2" s="50"/>
      <c r="AA2" s="50"/>
      <c r="AB2" s="50"/>
    </row>
    <row r="3" spans="2:28" ht="23.25" customHeight="1" thickBot="1" thickTop="1">
      <c r="B3" s="50"/>
      <c r="C3" s="189"/>
      <c r="D3" s="57"/>
      <c r="E3" s="190"/>
      <c r="F3" s="516" t="s">
        <v>289</v>
      </c>
      <c r="G3" s="517"/>
      <c r="H3" s="517"/>
      <c r="I3" s="517"/>
      <c r="J3" s="517"/>
      <c r="K3" s="517"/>
      <c r="L3" s="517"/>
      <c r="M3" s="517"/>
      <c r="N3" s="517"/>
      <c r="O3" s="517"/>
      <c r="P3" s="517"/>
      <c r="Q3" s="514"/>
      <c r="R3" s="52"/>
      <c r="S3" s="8"/>
      <c r="T3" s="547" t="s">
        <v>132</v>
      </c>
      <c r="U3" s="548"/>
      <c r="V3" s="548"/>
      <c r="W3" s="548"/>
      <c r="X3" s="549"/>
      <c r="Y3" s="50"/>
      <c r="Z3" s="50"/>
      <c r="AA3" s="50"/>
      <c r="AB3" s="50"/>
    </row>
    <row r="4" spans="2:28" ht="9" customHeight="1" thickTop="1">
      <c r="B4" s="50"/>
      <c r="C4" s="189"/>
      <c r="D4" s="57"/>
      <c r="E4" s="57"/>
      <c r="F4" s="57"/>
      <c r="G4" s="57"/>
      <c r="H4" s="57"/>
      <c r="I4" s="57"/>
      <c r="J4" s="57"/>
      <c r="K4" s="57"/>
      <c r="L4" s="57"/>
      <c r="M4" s="57"/>
      <c r="N4" s="57"/>
      <c r="O4" s="57"/>
      <c r="P4" s="57"/>
      <c r="Q4" s="57"/>
      <c r="R4" s="52"/>
      <c r="S4" s="8"/>
      <c r="T4" s="221"/>
      <c r="U4" s="39"/>
      <c r="V4" s="39"/>
      <c r="W4" s="39"/>
      <c r="X4" s="40"/>
      <c r="Y4" s="50"/>
      <c r="Z4" s="50"/>
      <c r="AA4" s="50"/>
      <c r="AB4" s="50"/>
    </row>
    <row r="5" spans="2:28" ht="15" hidden="1">
      <c r="B5" s="50"/>
      <c r="C5" s="207"/>
      <c r="D5" s="9"/>
      <c r="E5" s="10"/>
      <c r="F5" s="11"/>
      <c r="G5" s="11"/>
      <c r="H5" s="12"/>
      <c r="I5" s="12"/>
      <c r="J5" s="11"/>
      <c r="K5" s="11"/>
      <c r="L5" s="11"/>
      <c r="M5" s="11"/>
      <c r="N5" s="11"/>
      <c r="O5" s="11"/>
      <c r="P5" s="11"/>
      <c r="Q5" s="13"/>
      <c r="R5" s="52"/>
      <c r="S5" s="8"/>
      <c r="T5" s="219"/>
      <c r="U5" s="58"/>
      <c r="V5" s="58"/>
      <c r="W5" s="58"/>
      <c r="X5" s="222"/>
      <c r="Y5" s="50"/>
      <c r="Z5" s="50"/>
      <c r="AA5" s="50"/>
      <c r="AB5" s="50"/>
    </row>
    <row r="6" spans="2:28" s="60" customFormat="1" ht="16.5" customHeight="1" hidden="1">
      <c r="B6" s="182"/>
      <c r="C6" s="207"/>
      <c r="D6" s="208"/>
      <c r="E6" s="62"/>
      <c r="F6" s="62"/>
      <c r="G6" s="62"/>
      <c r="H6" s="62"/>
      <c r="I6" s="62"/>
      <c r="J6" s="62"/>
      <c r="K6" s="61"/>
      <c r="L6" s="62"/>
      <c r="M6" s="62"/>
      <c r="N6" s="62"/>
      <c r="O6" s="62"/>
      <c r="P6" s="62"/>
      <c r="Q6" s="59"/>
      <c r="R6" s="191"/>
      <c r="S6" s="51"/>
      <c r="T6" s="223"/>
      <c r="U6" s="224"/>
      <c r="V6" s="224"/>
      <c r="W6" s="224"/>
      <c r="X6" s="225"/>
      <c r="Y6" s="182"/>
      <c r="Z6" s="182"/>
      <c r="AA6" s="182"/>
      <c r="AB6" s="182"/>
    </row>
    <row r="7" spans="2:28" s="17" customFormat="1" ht="9.75" customHeight="1" hidden="1">
      <c r="B7" s="20"/>
      <c r="C7" s="192"/>
      <c r="D7" s="24"/>
      <c r="E7" s="101"/>
      <c r="F7" s="63"/>
      <c r="G7" s="64"/>
      <c r="H7" s="65"/>
      <c r="I7" s="65"/>
      <c r="J7" s="66"/>
      <c r="K7" s="67"/>
      <c r="L7" s="68"/>
      <c r="M7" s="68"/>
      <c r="N7" s="68"/>
      <c r="O7" s="68"/>
      <c r="P7" s="66"/>
      <c r="Q7" s="15"/>
      <c r="R7" s="14"/>
      <c r="S7" s="16"/>
      <c r="T7" s="212"/>
      <c r="U7" s="70"/>
      <c r="V7" s="70"/>
      <c r="W7" s="70"/>
      <c r="X7" s="217"/>
      <c r="Y7" s="20"/>
      <c r="Z7" s="20"/>
      <c r="AA7" s="20"/>
      <c r="AB7" s="20"/>
    </row>
    <row r="8" spans="2:28" s="17" customFormat="1" ht="15" hidden="1">
      <c r="B8" s="20"/>
      <c r="C8" s="192"/>
      <c r="D8" s="24"/>
      <c r="E8" s="101"/>
      <c r="F8" s="719"/>
      <c r="G8" s="719"/>
      <c r="H8" s="721"/>
      <c r="I8" s="721"/>
      <c r="J8" s="721"/>
      <c r="K8" s="67"/>
      <c r="L8" s="387"/>
      <c r="M8" s="388"/>
      <c r="N8" s="62"/>
      <c r="O8" s="62"/>
      <c r="P8" s="62"/>
      <c r="Q8" s="15"/>
      <c r="R8" s="14"/>
      <c r="S8" s="16"/>
      <c r="T8" s="212"/>
      <c r="U8" s="70"/>
      <c r="V8" s="70"/>
      <c r="W8" s="70"/>
      <c r="X8" s="217"/>
      <c r="Y8" s="20"/>
      <c r="Z8" s="20"/>
      <c r="AA8" s="20"/>
      <c r="AB8" s="20"/>
    </row>
    <row r="9" spans="2:28" s="17" customFormat="1" ht="4.5" customHeight="1" hidden="1">
      <c r="B9" s="20"/>
      <c r="C9" s="192"/>
      <c r="D9" s="24"/>
      <c r="E9" s="101"/>
      <c r="F9" s="63"/>
      <c r="G9" s="64"/>
      <c r="H9" s="65"/>
      <c r="I9" s="65"/>
      <c r="J9" s="66"/>
      <c r="K9" s="67"/>
      <c r="L9" s="68"/>
      <c r="M9" s="68"/>
      <c r="N9" s="62"/>
      <c r="O9" s="62"/>
      <c r="P9" s="62"/>
      <c r="Q9" s="15"/>
      <c r="R9" s="14"/>
      <c r="S9" s="16"/>
      <c r="T9" s="212"/>
      <c r="U9" s="70"/>
      <c r="V9" s="70"/>
      <c r="W9" s="70"/>
      <c r="X9" s="217"/>
      <c r="Y9" s="20"/>
      <c r="Z9" s="20"/>
      <c r="AA9" s="20"/>
      <c r="AB9" s="20"/>
    </row>
    <row r="10" spans="2:28" s="17" customFormat="1" ht="15" hidden="1">
      <c r="B10" s="20"/>
      <c r="C10" s="192"/>
      <c r="D10" s="24"/>
      <c r="E10" s="101"/>
      <c r="F10" s="719"/>
      <c r="G10" s="719"/>
      <c r="H10" s="728"/>
      <c r="I10" s="728"/>
      <c r="J10" s="728"/>
      <c r="K10" s="67"/>
      <c r="L10" s="719"/>
      <c r="M10" s="719"/>
      <c r="N10" s="62"/>
      <c r="O10" s="62"/>
      <c r="P10" s="62"/>
      <c r="Q10" s="15"/>
      <c r="R10" s="14"/>
      <c r="S10" s="16"/>
      <c r="T10" s="212"/>
      <c r="U10" s="70"/>
      <c r="V10" s="70"/>
      <c r="W10" s="70"/>
      <c r="X10" s="217"/>
      <c r="Y10" s="20"/>
      <c r="Z10" s="20"/>
      <c r="AA10" s="20"/>
      <c r="AB10" s="20"/>
    </row>
    <row r="11" spans="2:28" s="17" customFormat="1" ht="4.5" customHeight="1" hidden="1">
      <c r="B11" s="20"/>
      <c r="C11" s="192"/>
      <c r="D11" s="24"/>
      <c r="E11" s="101"/>
      <c r="F11" s="63"/>
      <c r="G11" s="64"/>
      <c r="H11" s="69"/>
      <c r="I11" s="69"/>
      <c r="J11" s="66"/>
      <c r="K11" s="67"/>
      <c r="L11" s="68"/>
      <c r="M11" s="68"/>
      <c r="N11" s="68"/>
      <c r="O11" s="68"/>
      <c r="P11" s="66"/>
      <c r="Q11" s="15"/>
      <c r="R11" s="14"/>
      <c r="S11" s="16"/>
      <c r="T11" s="212"/>
      <c r="U11" s="70"/>
      <c r="V11" s="70"/>
      <c r="W11" s="70"/>
      <c r="X11" s="217"/>
      <c r="Y11" s="20"/>
      <c r="Z11" s="20"/>
      <c r="AA11" s="20"/>
      <c r="AB11" s="20"/>
    </row>
    <row r="12" spans="2:28" s="17" customFormat="1" ht="12" hidden="1">
      <c r="B12" s="20"/>
      <c r="C12" s="192"/>
      <c r="D12" s="24"/>
      <c r="E12" s="101"/>
      <c r="F12" s="719"/>
      <c r="G12" s="719"/>
      <c r="H12" s="728"/>
      <c r="I12" s="728"/>
      <c r="J12" s="728"/>
      <c r="K12" s="67"/>
      <c r="L12" s="387"/>
      <c r="M12" s="388"/>
      <c r="N12" s="68"/>
      <c r="O12" s="179" t="s">
        <v>31</v>
      </c>
      <c r="P12" s="180">
        <f>3!$E$11</f>
        <v>39264</v>
      </c>
      <c r="Q12" s="15"/>
      <c r="R12" s="14"/>
      <c r="S12" s="16"/>
      <c r="T12" s="210" t="s">
        <v>18</v>
      </c>
      <c r="U12" s="211" t="s">
        <v>35</v>
      </c>
      <c r="V12" s="211" t="s">
        <v>36</v>
      </c>
      <c r="W12" s="70" t="s">
        <v>240</v>
      </c>
      <c r="X12" s="217"/>
      <c r="Y12" s="20"/>
      <c r="Z12" s="20"/>
      <c r="AA12" s="20"/>
      <c r="AB12" s="20"/>
    </row>
    <row r="13" spans="2:28" s="17" customFormat="1" ht="4.5" customHeight="1" hidden="1">
      <c r="B13" s="20"/>
      <c r="C13" s="192"/>
      <c r="D13" s="24"/>
      <c r="E13" s="101"/>
      <c r="F13" s="63"/>
      <c r="G13" s="64"/>
      <c r="H13" s="65"/>
      <c r="I13" s="65"/>
      <c r="J13" s="66"/>
      <c r="K13" s="67"/>
      <c r="L13" s="68"/>
      <c r="M13" s="68"/>
      <c r="N13" s="68"/>
      <c r="O13" s="68"/>
      <c r="P13" s="66"/>
      <c r="Q13" s="15"/>
      <c r="R13" s="14"/>
      <c r="S13" s="16"/>
      <c r="T13" s="212"/>
      <c r="U13" s="70"/>
      <c r="V13" s="70"/>
      <c r="W13" s="70"/>
      <c r="X13" s="217"/>
      <c r="Y13" s="20"/>
      <c r="Z13" s="20"/>
      <c r="AA13" s="20"/>
      <c r="AB13" s="20"/>
    </row>
    <row r="14" spans="2:28" s="17" customFormat="1" ht="12" customHeight="1" hidden="1">
      <c r="B14" s="20"/>
      <c r="C14" s="192"/>
      <c r="D14" s="24"/>
      <c r="E14" s="101"/>
      <c r="F14" s="725" t="s">
        <v>32</v>
      </c>
      <c r="G14" s="726"/>
      <c r="H14" s="726"/>
      <c r="I14" s="727"/>
      <c r="J14" s="177">
        <f>$P$12</f>
        <v>39264</v>
      </c>
      <c r="K14" s="722" t="s">
        <v>33</v>
      </c>
      <c r="L14" s="723"/>
      <c r="M14" s="178">
        <f>3!$E$13</f>
        <v>39447</v>
      </c>
      <c r="N14" s="68"/>
      <c r="O14" s="179" t="s">
        <v>34</v>
      </c>
      <c r="P14" s="181">
        <f>IF(3!E21=0,M14-J14+1,3!E21)</f>
        <v>180</v>
      </c>
      <c r="Q14" s="15"/>
      <c r="R14" s="14"/>
      <c r="S14" s="16"/>
      <c r="T14" s="213">
        <f>DATEDIF($P$12,$M$14+1,"d")</f>
        <v>184</v>
      </c>
      <c r="U14" s="72">
        <f>DATEDIF(P12,M14+1,"m")</f>
        <v>6</v>
      </c>
      <c r="V14" s="72">
        <f>DATEDIF(P12,M14+1,"y")</f>
        <v>0</v>
      </c>
      <c r="W14" s="214">
        <f>+U14/12</f>
        <v>0.5</v>
      </c>
      <c r="X14" s="217"/>
      <c r="Y14" s="20"/>
      <c r="Z14" s="20"/>
      <c r="AA14" s="20"/>
      <c r="AB14" s="20"/>
    </row>
    <row r="15" spans="2:28" s="17" customFormat="1" ht="12.75" customHeight="1" hidden="1">
      <c r="B15" s="20"/>
      <c r="C15" s="192"/>
      <c r="D15" s="24"/>
      <c r="E15" s="101"/>
      <c r="F15" s="63"/>
      <c r="G15" s="64"/>
      <c r="H15" s="65"/>
      <c r="I15" s="65"/>
      <c r="J15" s="87"/>
      <c r="K15" s="67"/>
      <c r="L15" s="68"/>
      <c r="M15" s="68"/>
      <c r="N15" s="68"/>
      <c r="O15" s="68"/>
      <c r="P15" s="71"/>
      <c r="Q15" s="15"/>
      <c r="R15" s="14"/>
      <c r="S15" s="16"/>
      <c r="T15" s="212"/>
      <c r="U15" s="70"/>
      <c r="V15" s="70"/>
      <c r="W15" s="70"/>
      <c r="X15" s="217"/>
      <c r="Y15" s="20"/>
      <c r="Z15" s="20"/>
      <c r="AA15" s="20"/>
      <c r="AB15" s="20"/>
    </row>
    <row r="16" spans="1:28" s="112" customFormat="1" ht="14.25" hidden="1">
      <c r="A16" s="273" t="s">
        <v>154</v>
      </c>
      <c r="B16" s="183"/>
      <c r="C16" s="192"/>
      <c r="D16" s="160"/>
      <c r="E16" s="55"/>
      <c r="F16" s="55"/>
      <c r="G16" s="55"/>
      <c r="H16" s="55"/>
      <c r="I16" s="55"/>
      <c r="J16" s="55"/>
      <c r="K16" s="55"/>
      <c r="L16" s="55"/>
      <c r="M16" s="55"/>
      <c r="N16" s="55"/>
      <c r="O16" s="55"/>
      <c r="P16" s="55"/>
      <c r="Q16" s="110"/>
      <c r="R16" s="193"/>
      <c r="S16" s="111"/>
      <c r="T16" s="226"/>
      <c r="U16" s="227"/>
      <c r="V16" s="227"/>
      <c r="W16" s="227"/>
      <c r="X16" s="228"/>
      <c r="Y16" s="183"/>
      <c r="Z16" s="183"/>
      <c r="AA16" s="183"/>
      <c r="AB16" s="183"/>
    </row>
    <row r="17" spans="1:28" s="17" customFormat="1" ht="9.75" customHeight="1" hidden="1">
      <c r="A17" s="271"/>
      <c r="B17" s="20"/>
      <c r="C17" s="192"/>
      <c r="D17" s="24"/>
      <c r="E17" s="101"/>
      <c r="F17" s="63"/>
      <c r="G17" s="64"/>
      <c r="H17" s="65"/>
      <c r="I17" s="65"/>
      <c r="J17" s="70"/>
      <c r="K17" s="70"/>
      <c r="L17" s="70"/>
      <c r="M17" s="70"/>
      <c r="N17" s="70"/>
      <c r="O17" s="70"/>
      <c r="P17" s="72"/>
      <c r="Q17" s="74"/>
      <c r="R17" s="14"/>
      <c r="S17" s="16"/>
      <c r="T17" s="212"/>
      <c r="U17" s="70"/>
      <c r="V17" s="70"/>
      <c r="W17" s="70"/>
      <c r="X17" s="217"/>
      <c r="Y17" s="20"/>
      <c r="Z17" s="20"/>
      <c r="AA17" s="20"/>
      <c r="AB17" s="20"/>
    </row>
    <row r="18" spans="2:28" s="17" customFormat="1" ht="12" hidden="1">
      <c r="B18" s="20"/>
      <c r="C18" s="199"/>
      <c r="D18" s="212"/>
      <c r="E18" s="343"/>
      <c r="F18" s="340"/>
      <c r="G18" s="340"/>
      <c r="H18" s="340"/>
      <c r="I18" s="70"/>
      <c r="J18" s="567" t="s">
        <v>26</v>
      </c>
      <c r="K18" s="568"/>
      <c r="L18" s="237">
        <f>3!$E$17</f>
        <v>1000</v>
      </c>
      <c r="M18" s="236" t="s">
        <v>73</v>
      </c>
      <c r="N18" s="70"/>
      <c r="O18" s="70"/>
      <c r="P18" s="70"/>
      <c r="Q18" s="217"/>
      <c r="R18" s="200"/>
      <c r="S18" s="20"/>
      <c r="T18" s="212"/>
      <c r="U18" s="70"/>
      <c r="V18" s="70"/>
      <c r="W18" s="70"/>
      <c r="X18" s="217"/>
      <c r="Y18" s="20"/>
      <c r="Z18" s="20"/>
      <c r="AA18" s="20"/>
      <c r="AB18" s="20"/>
    </row>
    <row r="19" spans="2:28" s="17" customFormat="1" ht="4.5" customHeight="1" hidden="1">
      <c r="B19" s="20"/>
      <c r="C19" s="199"/>
      <c r="D19" s="212"/>
      <c r="E19" s="343"/>
      <c r="F19" s="340"/>
      <c r="G19" s="340"/>
      <c r="H19" s="340"/>
      <c r="I19" s="70"/>
      <c r="J19" s="234"/>
      <c r="K19" s="70"/>
      <c r="L19" s="70"/>
      <c r="M19" s="70"/>
      <c r="N19" s="70"/>
      <c r="O19" s="70"/>
      <c r="P19" s="70"/>
      <c r="Q19" s="217"/>
      <c r="R19" s="200"/>
      <c r="S19" s="20"/>
      <c r="T19" s="212"/>
      <c r="U19" s="70"/>
      <c r="V19" s="70"/>
      <c r="W19" s="70"/>
      <c r="X19" s="217"/>
      <c r="Y19" s="20"/>
      <c r="Z19" s="20"/>
      <c r="AA19" s="20"/>
      <c r="AB19" s="20"/>
    </row>
    <row r="20" spans="2:28" s="17" customFormat="1" ht="4.5" customHeight="1" hidden="1">
      <c r="B20" s="20"/>
      <c r="C20" s="199"/>
      <c r="D20" s="212"/>
      <c r="E20" s="343"/>
      <c r="F20" s="340"/>
      <c r="G20" s="340"/>
      <c r="H20" s="340"/>
      <c r="I20" s="70"/>
      <c r="J20" s="234"/>
      <c r="K20" s="70"/>
      <c r="L20" s="70"/>
      <c r="M20" s="70"/>
      <c r="N20" s="70"/>
      <c r="O20" s="70"/>
      <c r="P20" s="70"/>
      <c r="Q20" s="217"/>
      <c r="R20" s="200"/>
      <c r="S20" s="20"/>
      <c r="T20" s="212"/>
      <c r="U20" s="70"/>
      <c r="V20" s="70"/>
      <c r="W20" s="70"/>
      <c r="X20" s="217"/>
      <c r="Y20" s="20"/>
      <c r="Z20" s="20"/>
      <c r="AA20" s="20"/>
      <c r="AB20" s="20"/>
    </row>
    <row r="21" spans="2:28" s="17" customFormat="1" ht="12.75" hidden="1">
      <c r="B21" s="20"/>
      <c r="C21" s="199"/>
      <c r="D21" s="212"/>
      <c r="E21" s="161" t="s">
        <v>138</v>
      </c>
      <c r="F21" s="749" t="s">
        <v>142</v>
      </c>
      <c r="G21" s="565"/>
      <c r="H21" s="566"/>
      <c r="I21" s="70"/>
      <c r="J21" s="234"/>
      <c r="K21" s="70"/>
      <c r="L21" s="70"/>
      <c r="M21" s="70"/>
      <c r="N21" s="70"/>
      <c r="O21" s="70"/>
      <c r="P21" s="70"/>
      <c r="Q21" s="217"/>
      <c r="R21" s="200"/>
      <c r="S21" s="20"/>
      <c r="T21" s="212"/>
      <c r="U21" s="70"/>
      <c r="V21" s="70"/>
      <c r="W21" s="70"/>
      <c r="X21" s="217"/>
      <c r="Y21" s="20"/>
      <c r="Z21" s="20"/>
      <c r="AA21" s="20"/>
      <c r="AB21" s="20"/>
    </row>
    <row r="22" spans="2:28" s="17" customFormat="1" ht="4.5" customHeight="1" hidden="1">
      <c r="B22" s="20"/>
      <c r="C22" s="199"/>
      <c r="D22" s="212"/>
      <c r="E22" s="70"/>
      <c r="F22" s="70"/>
      <c r="G22" s="70"/>
      <c r="H22" s="70"/>
      <c r="I22" s="70"/>
      <c r="J22" s="234"/>
      <c r="K22" s="70"/>
      <c r="L22" s="70"/>
      <c r="M22" s="70"/>
      <c r="N22" s="70"/>
      <c r="O22" s="70"/>
      <c r="P22" s="70"/>
      <c r="Q22" s="217"/>
      <c r="R22" s="200"/>
      <c r="S22" s="20"/>
      <c r="T22" s="212"/>
      <c r="U22" s="70"/>
      <c r="V22" s="70"/>
      <c r="W22" s="70"/>
      <c r="X22" s="217"/>
      <c r="Y22" s="20"/>
      <c r="Z22" s="20"/>
      <c r="AA22" s="20"/>
      <c r="AB22" s="20"/>
    </row>
    <row r="23" spans="2:28" ht="12.75" hidden="1">
      <c r="B23" s="50"/>
      <c r="C23" s="202"/>
      <c r="D23" s="219"/>
      <c r="E23" s="58"/>
      <c r="F23" s="161" t="s">
        <v>39</v>
      </c>
      <c r="G23" s="743" t="s">
        <v>67</v>
      </c>
      <c r="H23" s="744"/>
      <c r="I23" s="58"/>
      <c r="J23" s="58"/>
      <c r="K23" s="55"/>
      <c r="L23" s="55"/>
      <c r="M23" s="55"/>
      <c r="N23" s="58"/>
      <c r="O23" s="58"/>
      <c r="P23" s="58"/>
      <c r="Q23" s="222"/>
      <c r="R23" s="203"/>
      <c r="S23" s="50"/>
      <c r="T23" s="219"/>
      <c r="U23" s="58">
        <v>180</v>
      </c>
      <c r="V23" s="58" t="s">
        <v>64</v>
      </c>
      <c r="W23" s="58"/>
      <c r="X23" s="222"/>
      <c r="Y23" s="50"/>
      <c r="Z23" s="50"/>
      <c r="AA23" s="50"/>
      <c r="AB23" s="50"/>
    </row>
    <row r="24" spans="2:28" ht="12.75" hidden="1">
      <c r="B24" s="50"/>
      <c r="C24" s="202"/>
      <c r="D24" s="219"/>
      <c r="E24" s="58"/>
      <c r="F24" s="58"/>
      <c r="G24" s="747" t="str">
        <f>3!$E$23</f>
        <v>ANUAL remuneración mensual</v>
      </c>
      <c r="H24" s="748"/>
      <c r="I24" s="58"/>
      <c r="J24" s="58"/>
      <c r="K24" s="55"/>
      <c r="L24" s="55"/>
      <c r="M24" s="55"/>
      <c r="N24" s="58"/>
      <c r="O24" s="58"/>
      <c r="P24" s="58"/>
      <c r="Q24" s="222"/>
      <c r="R24" s="203"/>
      <c r="S24" s="50"/>
      <c r="T24" s="219"/>
      <c r="U24" s="58">
        <v>360</v>
      </c>
      <c r="V24" s="58" t="s">
        <v>65</v>
      </c>
      <c r="W24" s="58"/>
      <c r="X24" s="222"/>
      <c r="Y24" s="50"/>
      <c r="Z24" s="50"/>
      <c r="AA24" s="50"/>
      <c r="AB24" s="50"/>
    </row>
    <row r="25" spans="2:28" ht="4.5" customHeight="1" hidden="1">
      <c r="B25" s="50"/>
      <c r="C25" s="202"/>
      <c r="D25" s="219"/>
      <c r="E25" s="58"/>
      <c r="F25" s="58"/>
      <c r="G25" s="58"/>
      <c r="H25" s="58"/>
      <c r="I25" s="58"/>
      <c r="J25" s="58"/>
      <c r="K25" s="58"/>
      <c r="L25" s="58"/>
      <c r="M25" s="58"/>
      <c r="N25" s="58"/>
      <c r="O25" s="58"/>
      <c r="P25" s="58"/>
      <c r="Q25" s="222"/>
      <c r="R25" s="203"/>
      <c r="S25" s="50"/>
      <c r="T25" s="219"/>
      <c r="U25" s="58">
        <v>365</v>
      </c>
      <c r="V25" s="58" t="s">
        <v>66</v>
      </c>
      <c r="W25" s="58"/>
      <c r="X25" s="222"/>
      <c r="Y25" s="50"/>
      <c r="Z25" s="50"/>
      <c r="AA25" s="50"/>
      <c r="AB25" s="50"/>
    </row>
    <row r="26" spans="2:28" ht="12.75" hidden="1">
      <c r="B26" s="50"/>
      <c r="C26" s="202"/>
      <c r="D26" s="219"/>
      <c r="E26" s="58"/>
      <c r="F26" s="161" t="s">
        <v>40</v>
      </c>
      <c r="G26" s="745" t="s">
        <v>248</v>
      </c>
      <c r="H26" s="746"/>
      <c r="I26" s="58"/>
      <c r="J26" s="58"/>
      <c r="K26" s="55"/>
      <c r="L26" s="55"/>
      <c r="M26" s="55"/>
      <c r="N26" s="58"/>
      <c r="O26" s="211"/>
      <c r="P26" s="58"/>
      <c r="Q26" s="222"/>
      <c r="R26" s="203"/>
      <c r="S26" s="50"/>
      <c r="T26" s="219"/>
      <c r="U26" s="58"/>
      <c r="V26" s="58"/>
      <c r="W26" s="58"/>
      <c r="X26" s="222"/>
      <c r="Y26" s="50"/>
      <c r="Z26" s="50"/>
      <c r="AA26" s="50"/>
      <c r="AB26" s="50"/>
    </row>
    <row r="27" spans="2:28" ht="12.75" hidden="1">
      <c r="B27" s="50"/>
      <c r="C27" s="202"/>
      <c r="D27" s="219"/>
      <c r="E27" s="58"/>
      <c r="F27" s="58"/>
      <c r="G27" s="255" t="s">
        <v>249</v>
      </c>
      <c r="H27" s="270">
        <f>DATEDIF($P$12,$M$14+1,"d")</f>
        <v>184</v>
      </c>
      <c r="I27" s="58"/>
      <c r="J27" s="58"/>
      <c r="K27" s="55"/>
      <c r="L27" s="55"/>
      <c r="M27" s="55"/>
      <c r="N27" s="58"/>
      <c r="O27" s="58"/>
      <c r="P27" s="58"/>
      <c r="Q27" s="222"/>
      <c r="R27" s="203"/>
      <c r="S27" s="50"/>
      <c r="T27" s="219"/>
      <c r="U27" s="58">
        <f>IF($H$29&gt;$U$23,$W$27,($W$27/$U$23)*$H$29)</f>
        <v>1000</v>
      </c>
      <c r="V27" s="58"/>
      <c r="W27" s="257">
        <f>+L18</f>
        <v>1000</v>
      </c>
      <c r="X27" s="222"/>
      <c r="Y27" s="50"/>
      <c r="Z27" s="50"/>
      <c r="AA27" s="50"/>
      <c r="AB27" s="50"/>
    </row>
    <row r="28" spans="2:28" ht="12.75" hidden="1">
      <c r="B28" s="50"/>
      <c r="C28" s="202"/>
      <c r="D28" s="219"/>
      <c r="E28" s="58"/>
      <c r="F28" s="58"/>
      <c r="G28" s="255" t="s">
        <v>61</v>
      </c>
      <c r="H28" s="344">
        <f>+P14</f>
        <v>180</v>
      </c>
      <c r="I28" s="58"/>
      <c r="J28" s="58"/>
      <c r="K28" s="55"/>
      <c r="L28" s="55"/>
      <c r="M28" s="55"/>
      <c r="N28" s="58"/>
      <c r="O28" s="58"/>
      <c r="P28" s="58"/>
      <c r="Q28" s="222"/>
      <c r="R28" s="203"/>
      <c r="S28" s="50"/>
      <c r="T28" s="219"/>
      <c r="U28" s="58">
        <f>IF($H$29&gt;$U$24,$W$27,($W$27/$U$24)*$H$29)</f>
        <v>500</v>
      </c>
      <c r="V28" s="58"/>
      <c r="W28" s="58"/>
      <c r="X28" s="222"/>
      <c r="Y28" s="50"/>
      <c r="Z28" s="50"/>
      <c r="AA28" s="50"/>
      <c r="AB28" s="50"/>
    </row>
    <row r="29" spans="2:28" ht="12.75" hidden="1">
      <c r="B29" s="50"/>
      <c r="C29" s="202"/>
      <c r="D29" s="219"/>
      <c r="E29" s="58"/>
      <c r="F29" s="58"/>
      <c r="G29" s="256" t="s">
        <v>62</v>
      </c>
      <c r="H29" s="258">
        <f>IF(H28=0,H27,H28)</f>
        <v>180</v>
      </c>
      <c r="I29" s="58"/>
      <c r="J29" s="58"/>
      <c r="K29" s="55"/>
      <c r="L29" s="55"/>
      <c r="M29" s="55"/>
      <c r="N29" s="58"/>
      <c r="O29" s="58"/>
      <c r="P29" s="58"/>
      <c r="Q29" s="222"/>
      <c r="R29" s="203"/>
      <c r="S29" s="50"/>
      <c r="T29" s="219"/>
      <c r="U29" s="58">
        <f>IF($H$29&gt;$U$25,$W$27,($W$27/$U$25)*$H$29)</f>
        <v>493.1506849315068</v>
      </c>
      <c r="V29" s="58"/>
      <c r="W29" s="58"/>
      <c r="X29" s="222"/>
      <c r="Y29" s="50"/>
      <c r="Z29" s="50"/>
      <c r="AA29" s="50"/>
      <c r="AB29" s="50"/>
    </row>
    <row r="30" spans="2:28" ht="4.5" customHeight="1" hidden="1">
      <c r="B30" s="50"/>
      <c r="C30" s="202"/>
      <c r="D30" s="219"/>
      <c r="E30" s="58"/>
      <c r="F30" s="58"/>
      <c r="G30" s="259"/>
      <c r="H30" s="260"/>
      <c r="I30" s="58"/>
      <c r="J30" s="58"/>
      <c r="K30" s="259"/>
      <c r="L30" s="261"/>
      <c r="M30" s="262"/>
      <c r="N30" s="58"/>
      <c r="O30" s="58"/>
      <c r="P30" s="58"/>
      <c r="Q30" s="222"/>
      <c r="R30" s="203"/>
      <c r="S30" s="50"/>
      <c r="T30" s="219"/>
      <c r="U30" s="58"/>
      <c r="V30" s="58"/>
      <c r="W30" s="58"/>
      <c r="X30" s="222"/>
      <c r="Y30" s="50"/>
      <c r="Z30" s="50"/>
      <c r="AA30" s="50"/>
      <c r="AB30" s="50"/>
    </row>
    <row r="31" spans="2:28" ht="12.75" hidden="1">
      <c r="B31" s="50"/>
      <c r="C31" s="202"/>
      <c r="D31" s="219"/>
      <c r="E31" s="58"/>
      <c r="F31" s="161" t="s">
        <v>41</v>
      </c>
      <c r="G31" s="743" t="s">
        <v>72</v>
      </c>
      <c r="H31" s="744"/>
      <c r="I31" s="55"/>
      <c r="J31" s="58"/>
      <c r="K31" s="259"/>
      <c r="L31" s="261"/>
      <c r="M31" s="262"/>
      <c r="N31" s="58"/>
      <c r="O31" s="58"/>
      <c r="P31" s="58"/>
      <c r="Q31" s="222"/>
      <c r="R31" s="203"/>
      <c r="S31" s="50"/>
      <c r="T31" s="219"/>
      <c r="U31" s="58"/>
      <c r="V31" s="58"/>
      <c r="W31" s="58"/>
      <c r="X31" s="222"/>
      <c r="Y31" s="50"/>
      <c r="Z31" s="50"/>
      <c r="AA31" s="50"/>
      <c r="AB31" s="50"/>
    </row>
    <row r="32" spans="2:28" ht="12.75" hidden="1">
      <c r="B32" s="50"/>
      <c r="C32" s="202"/>
      <c r="D32" s="219"/>
      <c r="E32" s="58"/>
      <c r="F32" s="58"/>
      <c r="G32" s="263" t="s">
        <v>26</v>
      </c>
      <c r="H32" s="264">
        <f>IF(G24=0,0,IF(G24=info!$K$591,CALC3!$U27,IF(G24=info!$K$592,$U28,$U29)))</f>
        <v>500</v>
      </c>
      <c r="I32" s="55"/>
      <c r="J32" s="58"/>
      <c r="K32" s="259"/>
      <c r="L32" s="261"/>
      <c r="M32" s="262"/>
      <c r="N32" s="58"/>
      <c r="O32" s="58"/>
      <c r="P32" s="58"/>
      <c r="Q32" s="222"/>
      <c r="R32" s="203"/>
      <c r="S32" s="50"/>
      <c r="T32" s="219"/>
      <c r="U32" s="58"/>
      <c r="V32" s="58"/>
      <c r="W32" s="58"/>
      <c r="X32" s="222"/>
      <c r="Y32" s="50"/>
      <c r="Z32" s="50"/>
      <c r="AA32" s="50"/>
      <c r="AB32" s="50"/>
    </row>
    <row r="33" spans="2:28" ht="12.75" hidden="1">
      <c r="B33" s="50"/>
      <c r="C33" s="202"/>
      <c r="D33" s="219"/>
      <c r="E33" s="58"/>
      <c r="F33" s="58"/>
      <c r="G33" s="263" t="s">
        <v>63</v>
      </c>
      <c r="H33" s="345"/>
      <c r="I33" s="55"/>
      <c r="J33" s="58"/>
      <c r="K33" s="259"/>
      <c r="L33" s="261"/>
      <c r="M33" s="262"/>
      <c r="N33" s="58"/>
      <c r="O33" s="58"/>
      <c r="P33" s="58"/>
      <c r="Q33" s="222"/>
      <c r="R33" s="203"/>
      <c r="S33" s="50"/>
      <c r="T33" s="219"/>
      <c r="U33" s="58"/>
      <c r="V33" s="58"/>
      <c r="W33" s="58"/>
      <c r="X33" s="222"/>
      <c r="Y33" s="50"/>
      <c r="Z33" s="50"/>
      <c r="AA33" s="50"/>
      <c r="AB33" s="50"/>
    </row>
    <row r="34" spans="2:28" ht="12.75" hidden="1">
      <c r="B34" s="50"/>
      <c r="C34" s="202"/>
      <c r="D34" s="219"/>
      <c r="E34" s="58"/>
      <c r="F34" s="58"/>
      <c r="G34" s="105" t="s">
        <v>55</v>
      </c>
      <c r="H34" s="265">
        <f>IF(H33=0,H32,H33)</f>
        <v>500</v>
      </c>
      <c r="I34" s="236" t="s">
        <v>135</v>
      </c>
      <c r="J34" s="58"/>
      <c r="K34" s="259"/>
      <c r="L34" s="261"/>
      <c r="M34" s="262"/>
      <c r="N34" s="58"/>
      <c r="O34" s="58"/>
      <c r="P34" s="58"/>
      <c r="Q34" s="222"/>
      <c r="R34" s="203"/>
      <c r="S34" s="50"/>
      <c r="T34" s="219"/>
      <c r="U34" s="58"/>
      <c r="V34" s="58"/>
      <c r="W34" s="58"/>
      <c r="X34" s="222"/>
      <c r="Y34" s="50"/>
      <c r="Z34" s="50"/>
      <c r="AA34" s="50"/>
      <c r="AB34" s="50"/>
    </row>
    <row r="35" spans="2:28" ht="12.75" hidden="1">
      <c r="B35" s="50"/>
      <c r="C35" s="202"/>
      <c r="D35" s="233"/>
      <c r="E35" s="41"/>
      <c r="F35" s="41"/>
      <c r="G35" s="41"/>
      <c r="H35" s="41"/>
      <c r="I35" s="41"/>
      <c r="J35" s="41"/>
      <c r="K35" s="41"/>
      <c r="L35" s="41"/>
      <c r="M35" s="41"/>
      <c r="N35" s="41"/>
      <c r="O35" s="41"/>
      <c r="P35" s="41"/>
      <c r="Q35" s="42"/>
      <c r="R35" s="203"/>
      <c r="S35" s="50"/>
      <c r="T35" s="219"/>
      <c r="U35" s="58"/>
      <c r="V35" s="58"/>
      <c r="W35" s="58"/>
      <c r="X35" s="222"/>
      <c r="Y35" s="50"/>
      <c r="Z35" s="50"/>
      <c r="AA35" s="50"/>
      <c r="AB35" s="50"/>
    </row>
    <row r="36" spans="2:28" ht="12.75">
      <c r="B36" s="50"/>
      <c r="C36" s="204"/>
      <c r="D36" s="205"/>
      <c r="E36" s="205"/>
      <c r="F36" s="205"/>
      <c r="G36" s="205"/>
      <c r="H36" s="205"/>
      <c r="I36" s="205"/>
      <c r="J36" s="205"/>
      <c r="K36" s="205"/>
      <c r="L36" s="205"/>
      <c r="M36" s="205"/>
      <c r="N36" s="205"/>
      <c r="O36" s="205"/>
      <c r="P36" s="205"/>
      <c r="Q36" s="205"/>
      <c r="R36" s="206"/>
      <c r="S36" s="50"/>
      <c r="T36" s="233"/>
      <c r="U36" s="41"/>
      <c r="V36" s="41"/>
      <c r="W36" s="41"/>
      <c r="X36" s="42"/>
      <c r="Y36" s="50"/>
      <c r="Z36" s="50"/>
      <c r="AA36" s="50"/>
      <c r="AB36" s="50"/>
    </row>
    <row r="37" spans="2:28" ht="12.75">
      <c r="B37" s="50"/>
      <c r="C37" s="50"/>
      <c r="D37" s="50"/>
      <c r="E37" s="50"/>
      <c r="F37" s="50"/>
      <c r="G37" s="50"/>
      <c r="H37" s="50"/>
      <c r="I37" s="50"/>
      <c r="J37" s="50"/>
      <c r="K37" s="50"/>
      <c r="L37" s="50"/>
      <c r="M37" s="50"/>
      <c r="N37" s="50"/>
      <c r="O37" s="50"/>
      <c r="P37" s="50"/>
      <c r="Q37" s="50"/>
      <c r="R37" s="50"/>
      <c r="S37" s="50"/>
      <c r="Y37" s="50"/>
      <c r="Z37" s="50"/>
      <c r="AA37" s="50"/>
      <c r="AB37" s="50"/>
    </row>
    <row r="38" spans="2:28" ht="12.75" hidden="1">
      <c r="B38" s="50"/>
      <c r="C38" s="50"/>
      <c r="D38" s="50"/>
      <c r="E38" s="50"/>
      <c r="F38" s="50"/>
      <c r="G38" s="50"/>
      <c r="H38" s="50"/>
      <c r="I38" s="50"/>
      <c r="J38" s="50"/>
      <c r="K38" s="50"/>
      <c r="L38" s="50"/>
      <c r="M38" s="50"/>
      <c r="N38" s="50"/>
      <c r="O38" s="50"/>
      <c r="P38" s="50"/>
      <c r="Q38" s="50"/>
      <c r="R38" s="50"/>
      <c r="S38" s="50"/>
      <c r="Y38" s="50"/>
      <c r="Z38" s="50"/>
      <c r="AA38" s="50"/>
      <c r="AB38" s="50"/>
    </row>
    <row r="39" spans="2:28" ht="14.25" hidden="1">
      <c r="B39" s="50"/>
      <c r="C39" s="50"/>
      <c r="D39" s="50"/>
      <c r="E39" s="50"/>
      <c r="F39" s="351"/>
      <c r="G39" s="351" t="s">
        <v>276</v>
      </c>
      <c r="H39" s="417" t="e">
        <f>#REF!</f>
        <v>#REF!</v>
      </c>
      <c r="I39" s="351"/>
      <c r="J39" s="351"/>
      <c r="K39" s="50"/>
      <c r="L39" s="50"/>
      <c r="M39" s="50"/>
      <c r="N39" s="50"/>
      <c r="O39" s="50"/>
      <c r="P39" s="50"/>
      <c r="Q39" s="50"/>
      <c r="R39" s="50"/>
      <c r="S39" s="50"/>
      <c r="Y39" s="50"/>
      <c r="Z39" s="50"/>
      <c r="AA39" s="50"/>
      <c r="AB39" s="50"/>
    </row>
    <row r="40" spans="2:28" ht="14.25" hidden="1">
      <c r="B40" s="50"/>
      <c r="C40" s="50"/>
      <c r="D40" s="50"/>
      <c r="E40" s="50"/>
      <c r="F40" s="351"/>
      <c r="G40" s="351" t="s">
        <v>273</v>
      </c>
      <c r="H40" s="412" t="e">
        <f>_XLL.FIN.MES(H39,0)</f>
        <v>#REF!</v>
      </c>
      <c r="I40" s="351"/>
      <c r="J40" s="351"/>
      <c r="K40" s="50"/>
      <c r="L40" s="50"/>
      <c r="M40" s="50"/>
      <c r="N40" s="50"/>
      <c r="O40" s="50"/>
      <c r="P40" s="50"/>
      <c r="Q40" s="50"/>
      <c r="R40" s="50"/>
      <c r="S40" s="50"/>
      <c r="Y40" s="50"/>
      <c r="Z40" s="50"/>
      <c r="AA40" s="50"/>
      <c r="AB40" s="50"/>
    </row>
    <row r="41" spans="2:28" ht="14.25" hidden="1">
      <c r="B41" s="50"/>
      <c r="C41" s="50"/>
      <c r="D41" s="50"/>
      <c r="E41" s="50"/>
      <c r="F41" s="351"/>
      <c r="G41" s="351" t="s">
        <v>279</v>
      </c>
      <c r="H41" s="413" t="e">
        <f>DATEDIF(H39,H40+1,"d")</f>
        <v>#REF!</v>
      </c>
      <c r="I41" s="351"/>
      <c r="J41" s="351"/>
      <c r="K41" s="50"/>
      <c r="L41" s="50"/>
      <c r="M41" s="50"/>
      <c r="N41" s="50"/>
      <c r="O41" s="50"/>
      <c r="P41" s="50"/>
      <c r="Q41" s="50"/>
      <c r="R41" s="50"/>
      <c r="S41" s="50"/>
      <c r="T41" s="50"/>
      <c r="U41" s="50"/>
      <c r="V41" s="50"/>
      <c r="W41" s="50"/>
      <c r="X41" s="50"/>
      <c r="Y41" s="50"/>
      <c r="Z41" s="50"/>
      <c r="AA41" s="50"/>
      <c r="AB41" s="50"/>
    </row>
    <row r="42" spans="2:28" ht="14.25" hidden="1">
      <c r="B42" s="50"/>
      <c r="C42" s="50"/>
      <c r="D42" s="50"/>
      <c r="E42" s="50"/>
      <c r="F42" s="351"/>
      <c r="G42" s="351" t="s">
        <v>275</v>
      </c>
      <c r="H42" s="417" t="e">
        <f>+#REF!</f>
        <v>#REF!</v>
      </c>
      <c r="I42" s="351"/>
      <c r="J42" s="351"/>
      <c r="K42" s="50"/>
      <c r="L42" s="50"/>
      <c r="M42" s="50"/>
      <c r="N42" s="50"/>
      <c r="O42" s="50"/>
      <c r="P42" s="50"/>
      <c r="Q42" s="50"/>
      <c r="R42" s="50"/>
      <c r="S42" s="50"/>
      <c r="T42" s="50"/>
      <c r="U42" s="50"/>
      <c r="V42" s="50"/>
      <c r="W42" s="50"/>
      <c r="X42" s="50"/>
      <c r="Y42" s="50"/>
      <c r="Z42" s="50"/>
      <c r="AA42" s="50"/>
      <c r="AB42" s="50"/>
    </row>
    <row r="43" spans="2:28" ht="14.25" hidden="1">
      <c r="B43" s="50"/>
      <c r="C43" s="50"/>
      <c r="D43" s="50"/>
      <c r="E43" s="50"/>
      <c r="F43" s="351"/>
      <c r="G43" s="351" t="s">
        <v>274</v>
      </c>
      <c r="H43" s="412" t="e">
        <f>_XLL.FIN.MES(H42,0)</f>
        <v>#REF!</v>
      </c>
      <c r="I43" s="351"/>
      <c r="J43" s="351"/>
      <c r="K43" s="50"/>
      <c r="L43" s="50"/>
      <c r="M43" s="50"/>
      <c r="N43" s="50"/>
      <c r="O43" s="50"/>
      <c r="P43" s="50"/>
      <c r="Q43" s="50"/>
      <c r="R43" s="50"/>
      <c r="S43" s="50"/>
      <c r="T43" s="50"/>
      <c r="U43" s="50"/>
      <c r="V43" s="50"/>
      <c r="W43" s="50"/>
      <c r="X43" s="50"/>
      <c r="Y43" s="50"/>
      <c r="Z43" s="50"/>
      <c r="AA43" s="50"/>
      <c r="AB43" s="50"/>
    </row>
    <row r="44" spans="2:28" ht="14.25" hidden="1">
      <c r="B44" s="50"/>
      <c r="C44" s="50"/>
      <c r="D44" s="50"/>
      <c r="E44" s="50"/>
      <c r="F44" s="351"/>
      <c r="G44" s="351" t="s">
        <v>280</v>
      </c>
      <c r="H44" s="413" t="e">
        <f>-IF(H42&gt;=H43,0,DATEDIF(H42,H43+1,"d"))</f>
        <v>#REF!</v>
      </c>
      <c r="I44" s="351"/>
      <c r="J44" s="351"/>
      <c r="K44" s="50"/>
      <c r="L44" s="50"/>
      <c r="M44" s="50"/>
      <c r="N44" s="50"/>
      <c r="O44" s="50"/>
      <c r="P44" s="50"/>
      <c r="Q44" s="50"/>
      <c r="R44" s="50"/>
      <c r="S44" s="50"/>
      <c r="T44" s="50"/>
      <c r="U44" s="50"/>
      <c r="V44" s="50"/>
      <c r="W44" s="50"/>
      <c r="X44" s="50"/>
      <c r="Y44" s="50"/>
      <c r="Z44" s="50"/>
      <c r="AA44" s="50"/>
      <c r="AB44" s="50"/>
    </row>
    <row r="45" spans="2:28" ht="14.25" hidden="1">
      <c r="B45" s="50"/>
      <c r="C45" s="50"/>
      <c r="D45" s="50"/>
      <c r="E45" s="50"/>
      <c r="F45" s="351"/>
      <c r="G45" s="351"/>
      <c r="H45" s="351"/>
      <c r="I45" s="416" t="s">
        <v>278</v>
      </c>
      <c r="J45" s="351" t="s">
        <v>286</v>
      </c>
      <c r="K45" s="50"/>
      <c r="L45" s="50"/>
      <c r="M45" s="50"/>
      <c r="N45" s="50"/>
      <c r="O45" s="50"/>
      <c r="P45" s="50"/>
      <c r="Q45" s="50"/>
      <c r="R45" s="50"/>
      <c r="S45" s="50"/>
      <c r="T45" s="50"/>
      <c r="U45" s="50"/>
      <c r="V45" s="50"/>
      <c r="W45" s="50"/>
      <c r="X45" s="50"/>
      <c r="Y45" s="50"/>
      <c r="Z45" s="50"/>
      <c r="AA45" s="50"/>
      <c r="AB45" s="50"/>
    </row>
    <row r="46" spans="2:28" ht="14.25" hidden="1">
      <c r="B46" s="50"/>
      <c r="C46" s="50"/>
      <c r="D46" s="50"/>
      <c r="E46" s="50"/>
      <c r="F46" s="50"/>
      <c r="G46" s="414" t="s">
        <v>277</v>
      </c>
      <c r="H46" s="413" t="e">
        <f>DATEDIF(H40,H43,"M")</f>
        <v>#REF!</v>
      </c>
      <c r="I46" s="53" t="e">
        <f>IF(H47&gt;=30,H46+1,H46)</f>
        <v>#REF!</v>
      </c>
      <c r="J46" s="404" t="e">
        <f>+H54*I46</f>
        <v>#REF!</v>
      </c>
      <c r="K46" s="50"/>
      <c r="L46" s="50"/>
      <c r="M46" s="50"/>
      <c r="N46" s="50"/>
      <c r="O46" s="50"/>
      <c r="P46" s="50"/>
      <c r="Q46" s="50"/>
      <c r="R46" s="50"/>
      <c r="S46" s="50"/>
      <c r="T46" s="50"/>
      <c r="U46" s="50"/>
      <c r="V46" s="50"/>
      <c r="W46" s="50"/>
      <c r="X46" s="50"/>
      <c r="Y46" s="50"/>
      <c r="Z46" s="50"/>
      <c r="AA46" s="50"/>
      <c r="AB46" s="50"/>
    </row>
    <row r="47" spans="2:28" ht="14.25" hidden="1">
      <c r="B47" s="50"/>
      <c r="C47" s="50"/>
      <c r="D47" s="50"/>
      <c r="E47" s="50"/>
      <c r="F47" s="50"/>
      <c r="G47" s="414" t="s">
        <v>18</v>
      </c>
      <c r="H47" s="415" t="e">
        <f>+H41+H44</f>
        <v>#REF!</v>
      </c>
      <c r="I47" s="53" t="e">
        <f>IF(H47&gt;=30,0,H47)</f>
        <v>#REF!</v>
      </c>
      <c r="J47" s="404" t="e">
        <f>+H53*I47</f>
        <v>#REF!</v>
      </c>
      <c r="K47" s="50"/>
      <c r="L47" s="50"/>
      <c r="M47" s="50"/>
      <c r="N47" s="50"/>
      <c r="O47" s="50"/>
      <c r="P47" s="50"/>
      <c r="Q47" s="50"/>
      <c r="R47" s="50"/>
      <c r="S47" s="50"/>
      <c r="T47" s="50"/>
      <c r="U47" s="50"/>
      <c r="V47" s="50"/>
      <c r="W47" s="50"/>
      <c r="X47" s="50"/>
      <c r="Y47" s="50"/>
      <c r="Z47" s="50"/>
      <c r="AA47" s="50"/>
      <c r="AB47" s="50"/>
    </row>
    <row r="48" spans="2:28" ht="12.75" hidden="1">
      <c r="B48" s="50"/>
      <c r="C48" s="50"/>
      <c r="D48" s="50"/>
      <c r="E48" s="50"/>
      <c r="F48" s="50"/>
      <c r="G48" s="50"/>
      <c r="H48" s="53"/>
      <c r="I48" s="53"/>
      <c r="J48" s="421" t="e">
        <f>SUM(J46:J47)</f>
        <v>#REF!</v>
      </c>
      <c r="K48" s="50"/>
      <c r="L48" s="50"/>
      <c r="M48" s="50"/>
      <c r="N48" s="50"/>
      <c r="O48" s="50"/>
      <c r="P48" s="50"/>
      <c r="Q48" s="50"/>
      <c r="R48" s="50"/>
      <c r="S48" s="50"/>
      <c r="T48" s="50"/>
      <c r="U48" s="50"/>
      <c r="V48" s="50"/>
      <c r="W48" s="50"/>
      <c r="X48" s="50"/>
      <c r="Y48" s="50"/>
      <c r="Z48" s="50"/>
      <c r="AA48" s="50"/>
      <c r="AB48" s="50"/>
    </row>
    <row r="49" spans="2:28" ht="14.25" hidden="1">
      <c r="B49" s="50"/>
      <c r="C49" s="50"/>
      <c r="D49" s="50"/>
      <c r="E49" s="50"/>
      <c r="F49" s="50"/>
      <c r="G49" s="414" t="s">
        <v>287</v>
      </c>
      <c r="H49" s="418" t="e">
        <f>#REF!</f>
        <v>#REF!</v>
      </c>
      <c r="I49" s="50"/>
      <c r="J49" s="50"/>
      <c r="K49" s="50"/>
      <c r="L49" s="50"/>
      <c r="M49" s="50"/>
      <c r="N49" s="50"/>
      <c r="O49" s="50"/>
      <c r="P49" s="50"/>
      <c r="Q49" s="50"/>
      <c r="R49" s="50"/>
      <c r="S49" s="50"/>
      <c r="T49" s="50"/>
      <c r="U49" s="50"/>
      <c r="V49" s="50"/>
      <c r="W49" s="50"/>
      <c r="X49" s="50"/>
      <c r="Y49" s="50"/>
      <c r="Z49" s="50"/>
      <c r="AA49" s="50"/>
      <c r="AB49" s="50"/>
    </row>
    <row r="50" spans="2:28" ht="14.25" hidden="1">
      <c r="B50" s="50"/>
      <c r="C50" s="50"/>
      <c r="D50" s="50"/>
      <c r="E50" s="50"/>
      <c r="F50" s="50"/>
      <c r="G50" s="414" t="s">
        <v>282</v>
      </c>
      <c r="H50" s="419" t="e">
        <f>IF(H49=0,0,H49/360)</f>
        <v>#REF!</v>
      </c>
      <c r="I50" s="50"/>
      <c r="J50" s="50"/>
      <c r="K50" s="50"/>
      <c r="L50" s="50"/>
      <c r="M50" s="50"/>
      <c r="N50" s="50"/>
      <c r="O50" s="50"/>
      <c r="P50" s="50"/>
      <c r="Q50" s="50"/>
      <c r="R50" s="50"/>
      <c r="S50" s="50"/>
      <c r="T50" s="50"/>
      <c r="U50" s="50"/>
      <c r="V50" s="50"/>
      <c r="W50" s="50"/>
      <c r="X50" s="50"/>
      <c r="Y50" s="50"/>
      <c r="Z50" s="50"/>
      <c r="AA50" s="50"/>
      <c r="AB50" s="50"/>
    </row>
    <row r="51" spans="2:28" ht="14.25" hidden="1">
      <c r="B51" s="50"/>
      <c r="C51" s="50"/>
      <c r="D51" s="50"/>
      <c r="E51" s="50"/>
      <c r="F51" s="50"/>
      <c r="G51" s="414" t="s">
        <v>281</v>
      </c>
      <c r="H51" s="420" t="e">
        <f>#REF!</f>
        <v>#REF!</v>
      </c>
      <c r="I51" s="50"/>
      <c r="J51" s="50"/>
      <c r="K51" s="50"/>
      <c r="L51" s="50"/>
      <c r="M51" s="50"/>
      <c r="N51" s="50"/>
      <c r="O51" s="50"/>
      <c r="P51" s="50"/>
      <c r="Q51" s="50"/>
      <c r="R51" s="50"/>
      <c r="S51" s="50"/>
      <c r="T51" s="50"/>
      <c r="U51" s="50"/>
      <c r="V51" s="50"/>
      <c r="W51" s="50"/>
      <c r="X51" s="50"/>
      <c r="Y51" s="50"/>
      <c r="Z51" s="50"/>
      <c r="AA51" s="50"/>
      <c r="AB51" s="50"/>
    </row>
    <row r="52" spans="2:28" ht="14.25" hidden="1">
      <c r="B52" s="50"/>
      <c r="C52" s="50"/>
      <c r="D52" s="50"/>
      <c r="E52" s="50"/>
      <c r="F52" s="50"/>
      <c r="G52" s="414" t="s">
        <v>283</v>
      </c>
      <c r="H52" s="419" t="e">
        <f>+H51*H50</f>
        <v>#REF!</v>
      </c>
      <c r="I52" s="50"/>
      <c r="J52" s="50"/>
      <c r="K52" s="50"/>
      <c r="L52" s="50"/>
      <c r="M52" s="50"/>
      <c r="N52" s="50"/>
      <c r="O52" s="50"/>
      <c r="P52" s="50"/>
      <c r="Q52" s="50"/>
      <c r="R52" s="50"/>
      <c r="S52" s="50"/>
      <c r="T52" s="50"/>
      <c r="U52" s="50"/>
      <c r="V52" s="50"/>
      <c r="W52" s="50"/>
      <c r="X52" s="50"/>
      <c r="Y52" s="50"/>
      <c r="Z52" s="50"/>
      <c r="AA52" s="50"/>
      <c r="AB52" s="50"/>
    </row>
    <row r="53" spans="2:28" ht="14.25" hidden="1">
      <c r="B53" s="50"/>
      <c r="C53" s="50"/>
      <c r="D53" s="50"/>
      <c r="E53" s="50"/>
      <c r="F53" s="50"/>
      <c r="G53" s="414" t="s">
        <v>284</v>
      </c>
      <c r="H53" s="351" t="e">
        <f>+H52/360</f>
        <v>#REF!</v>
      </c>
      <c r="I53" s="50"/>
      <c r="J53" s="50"/>
      <c r="K53" s="50"/>
      <c r="L53" s="50"/>
      <c r="M53" s="50"/>
      <c r="N53" s="50"/>
      <c r="O53" s="50"/>
      <c r="P53" s="50"/>
      <c r="Q53" s="50"/>
      <c r="R53" s="50"/>
      <c r="S53" s="50"/>
      <c r="T53" s="50"/>
      <c r="U53" s="50"/>
      <c r="V53" s="50"/>
      <c r="W53" s="50"/>
      <c r="X53" s="50"/>
      <c r="Y53" s="50"/>
      <c r="Z53" s="50"/>
      <c r="AA53" s="50"/>
      <c r="AB53" s="50"/>
    </row>
    <row r="54" spans="2:28" ht="14.25" hidden="1">
      <c r="B54" s="50"/>
      <c r="C54" s="50"/>
      <c r="D54" s="50"/>
      <c r="E54" s="50"/>
      <c r="F54" s="50"/>
      <c r="G54" s="414" t="s">
        <v>285</v>
      </c>
      <c r="H54" s="351" t="e">
        <f>+H53*30</f>
        <v>#REF!</v>
      </c>
      <c r="I54" s="50"/>
      <c r="J54" s="50"/>
      <c r="K54" s="50"/>
      <c r="L54" s="50"/>
      <c r="M54" s="50"/>
      <c r="N54" s="50"/>
      <c r="O54" s="50"/>
      <c r="P54" s="50"/>
      <c r="Q54" s="50"/>
      <c r="R54" s="50"/>
      <c r="S54" s="50"/>
      <c r="T54" s="50"/>
      <c r="U54" s="50"/>
      <c r="V54" s="50"/>
      <c r="W54" s="50"/>
      <c r="X54" s="50"/>
      <c r="Y54" s="50"/>
      <c r="Z54" s="50"/>
      <c r="AA54" s="50"/>
      <c r="AB54" s="50"/>
    </row>
    <row r="55" spans="2:28" ht="12.75" hidden="1">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row>
    <row r="56" spans="2:28" ht="12.75" hidden="1">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row>
    <row r="57" spans="2:28" ht="12.75">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row>
    <row r="58" spans="2:28" ht="12.75">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row>
    <row r="59" spans="2:28" ht="12.75">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row>
    <row r="60" spans="2:28" ht="12.75">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row>
    <row r="61" spans="2:28" ht="12.75">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row>
    <row r="62" spans="2:28" ht="12.75">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row>
    <row r="63" spans="2:28" ht="12.75">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row>
    <row r="64" spans="2:28" ht="12.75">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row>
    <row r="65" spans="2:28" ht="12.75">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row>
    <row r="66" spans="2:28" ht="12.75">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row>
    <row r="67" spans="2:28" ht="12.75">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row>
    <row r="68" spans="2:28" ht="12.75">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row>
    <row r="69" spans="2:28" ht="12.75">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row>
    <row r="70" spans="2:28" ht="12.75">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row>
    <row r="71" spans="2:28" ht="12.75">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row>
    <row r="72" spans="2:28" ht="12.75">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row>
    <row r="73" spans="2:28" ht="12.75">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row>
    <row r="74" spans="2:28" ht="12.75">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row>
    <row r="75" spans="2:28" ht="12.75">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row>
    <row r="76" spans="2:28" ht="12.75">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row>
    <row r="77" spans="2:28" ht="12.75">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row>
    <row r="78" spans="2:28" ht="12.75">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row>
    <row r="79" spans="2:28" ht="12.75">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row>
    <row r="80" spans="2:28" ht="12.75">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row>
    <row r="81" spans="2:28" ht="12.75">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row>
    <row r="82" spans="2:28" ht="12.75">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row>
    <row r="83" spans="2:28" ht="12.75">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row>
    <row r="84" spans="2:28" ht="12.75">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row>
    <row r="85" spans="2:28" ht="12.75">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row>
    <row r="86" spans="2:28" ht="12.75">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row>
    <row r="87" spans="2:28" ht="12.75">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row>
    <row r="88" spans="2:28" ht="12.75">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row>
    <row r="89" spans="2:28" ht="12.75">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row>
    <row r="90" spans="2:28" ht="12.75">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row>
    <row r="91" spans="2:28" ht="12.75">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row>
    <row r="92" spans="2:28" ht="12.75">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row>
    <row r="93" spans="2:28" ht="12.75">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row>
  </sheetData>
  <sheetProtection password="D9A6" sheet="1" objects="1" scenarios="1"/>
  <mergeCells count="17">
    <mergeCell ref="K14:L14"/>
    <mergeCell ref="F14:I14"/>
    <mergeCell ref="F10:G10"/>
    <mergeCell ref="G26:H26"/>
    <mergeCell ref="G24:H24"/>
    <mergeCell ref="L10:M10"/>
    <mergeCell ref="F21:H21"/>
    <mergeCell ref="H8:J8"/>
    <mergeCell ref="F8:G8"/>
    <mergeCell ref="T3:X3"/>
    <mergeCell ref="G31:H31"/>
    <mergeCell ref="H10:J10"/>
    <mergeCell ref="F12:G12"/>
    <mergeCell ref="H12:J12"/>
    <mergeCell ref="G23:H23"/>
    <mergeCell ref="J18:K18"/>
    <mergeCell ref="F3:Q3"/>
  </mergeCells>
  <dataValidations count="6">
    <dataValidation allowBlank="1" showInputMessage="1" showErrorMessage="1" promptTitle="Cálculo días antigüedad" prompt="La hoja toma la fecha de antigüedad y calcula los días que lleva en la empresa para saber el importe que le corresponde" sqref="G27"/>
    <dataValidation allowBlank="1" showInputMessage="1" showErrorMessage="1" promptTitle="CORRIJE LA CIFRA ANTERIOR" prompt="Si el cálculo anterior es incorrecto, pon aquí el número de días que consideres adecuado y la hoja lo temará como válido" sqref="G28"/>
    <dataValidation allowBlank="1" showInputMessage="1" showErrorMessage="1" promptTitle="Número que se toma como válido" prompt="Si has incluido &quot;otros días&quot; tomará esa cifra, en caso contrario tomará el inicial" sqref="G29:G30"/>
    <dataValidation allowBlank="1" showInputMessage="1" showErrorMessage="1" promptTitle="Forma de cálculo del devengo" prompt="Elige de la lista:&#10;- Semestral: Proporción en base a 180 días.&#10;- Anual remuneración mensual: Proporción en base a 360 días/año.&#10;- Anual remuneración diaria: Proporción en base a 365 días/año." sqref="G23"/>
    <dataValidation type="list" allowBlank="1" showInputMessage="1" showErrorMessage="1" sqref="G24">
      <formula1>forma2</formula1>
    </dataValidation>
    <dataValidation allowBlank="1" showInputMessage="1" showErrorMessage="1" promptTitle="Cálculo de días transcurridos" prompt=" Saber los días transcurridos es imprescindible para calcular las pagas extra" sqref="G26:H26"/>
  </dataValidations>
  <printOptions horizontalCentered="1"/>
  <pageMargins left="0.7874015748031497" right="0.7874015748031497" top="0.984251968503937" bottom="0.984251968503937" header="0" footer="0"/>
  <pageSetup fitToHeight="1" fitToWidth="1" orientation="portrait" paperSize="9" scale="75" r:id="rId2"/>
  <drawing r:id="rId1"/>
</worksheet>
</file>

<file path=xl/worksheets/sheet8.xml><?xml version="1.0" encoding="utf-8"?>
<worksheet xmlns="http://schemas.openxmlformats.org/spreadsheetml/2006/main" xmlns:r="http://schemas.openxmlformats.org/officeDocument/2006/relationships">
  <sheetPr>
    <tabColor indexed="21"/>
    <pageSetUpPr fitToPage="1"/>
  </sheetPr>
  <dimension ref="A1:AF118"/>
  <sheetViews>
    <sheetView showGridLines="0" showRowColHeaders="0" showZeros="0" tabSelected="1" showOutlineSymbols="0" zoomScale="75" zoomScaleNormal="75" workbookViewId="0" topLeftCell="A1">
      <pane xSplit="62" ySplit="152" topLeftCell="BK153" activePane="bottomRight" state="frozen"/>
      <selection pane="topLeft" activeCell="A1" sqref="A1"/>
      <selection pane="topRight" activeCell="BK1" sqref="BK1"/>
      <selection pane="bottomLeft" activeCell="A153" sqref="A153"/>
      <selection pane="bottomRight" activeCell="A1" sqref="A1"/>
    </sheetView>
  </sheetViews>
  <sheetFormatPr defaultColWidth="11.421875" defaultRowHeight="12.75"/>
  <cols>
    <col min="1" max="1" width="3.00390625" style="0" customWidth="1"/>
    <col min="2" max="2" width="4.421875" style="0" customWidth="1"/>
    <col min="3" max="3" width="5.7109375" style="0" customWidth="1"/>
    <col min="4" max="4" width="30.57421875" style="0" customWidth="1"/>
    <col min="5" max="5" width="12.57421875" style="0" customWidth="1"/>
    <col min="6" max="6" width="10.421875" style="0" customWidth="1"/>
    <col min="7" max="7" width="18.7109375" style="0" customWidth="1"/>
    <col min="8" max="8" width="11.7109375" style="0" customWidth="1"/>
    <col min="9" max="9" width="7.28125" style="0" customWidth="1"/>
    <col min="10" max="10" width="8.140625" style="0" customWidth="1"/>
    <col min="11" max="15" width="11.7109375" style="0" customWidth="1"/>
    <col min="16" max="16" width="5.7109375" style="0" customWidth="1"/>
    <col min="17" max="17" width="4.00390625" style="0" customWidth="1"/>
  </cols>
  <sheetData>
    <row r="1" spans="1:32" ht="9.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row>
    <row r="2" spans="1:32" ht="12.75">
      <c r="A2" s="50"/>
      <c r="B2" s="311"/>
      <c r="C2" s="312"/>
      <c r="D2" s="312"/>
      <c r="E2" s="312"/>
      <c r="F2" s="312"/>
      <c r="G2" s="312"/>
      <c r="H2" s="312"/>
      <c r="I2" s="312"/>
      <c r="J2" s="312"/>
      <c r="K2" s="312"/>
      <c r="L2" s="312"/>
      <c r="M2" s="312"/>
      <c r="N2" s="312"/>
      <c r="O2" s="312"/>
      <c r="P2" s="312"/>
      <c r="Q2" s="313"/>
      <c r="R2" s="50"/>
      <c r="S2" s="50"/>
      <c r="T2" s="50"/>
      <c r="U2" s="50"/>
      <c r="V2" s="50"/>
      <c r="W2" s="50"/>
      <c r="X2" s="50"/>
      <c r="Y2" s="50"/>
      <c r="Z2" s="50"/>
      <c r="AA2" s="50"/>
      <c r="AB2" s="50"/>
      <c r="AC2" s="50"/>
      <c r="AD2" s="50"/>
      <c r="AE2" s="50"/>
      <c r="AF2" s="50"/>
    </row>
    <row r="3" spans="1:32" ht="7.5" customHeight="1" thickBot="1">
      <c r="A3" s="50"/>
      <c r="B3" s="202"/>
      <c r="C3" s="190"/>
      <c r="D3" s="190"/>
      <c r="E3" s="190"/>
      <c r="F3" s="190"/>
      <c r="G3" s="190"/>
      <c r="H3" s="190"/>
      <c r="I3" s="190"/>
      <c r="J3" s="190"/>
      <c r="K3" s="190"/>
      <c r="L3" s="190"/>
      <c r="M3" s="190"/>
      <c r="N3" s="190"/>
      <c r="O3" s="190"/>
      <c r="P3" s="190"/>
      <c r="Q3" s="203"/>
      <c r="R3" s="50"/>
      <c r="S3" s="50"/>
      <c r="T3" s="50"/>
      <c r="U3" s="50"/>
      <c r="V3" s="50"/>
      <c r="W3" s="50"/>
      <c r="X3" s="50"/>
      <c r="Y3" s="50"/>
      <c r="Z3" s="50"/>
      <c r="AA3" s="50"/>
      <c r="AB3" s="50"/>
      <c r="AC3" s="50"/>
      <c r="AD3" s="50"/>
      <c r="AE3" s="50"/>
      <c r="AF3" s="50"/>
    </row>
    <row r="4" spans="1:32" ht="30" customHeight="1" thickBot="1" thickTop="1">
      <c r="A4" s="50"/>
      <c r="B4" s="202"/>
      <c r="C4" s="701" t="s">
        <v>288</v>
      </c>
      <c r="D4" s="702"/>
      <c r="E4" s="706" t="s">
        <v>270</v>
      </c>
      <c r="F4" s="706"/>
      <c r="G4" s="706"/>
      <c r="H4" s="706"/>
      <c r="I4" s="706"/>
      <c r="J4" s="706"/>
      <c r="K4" s="706"/>
      <c r="L4" s="706"/>
      <c r="M4" s="706"/>
      <c r="N4" s="706"/>
      <c r="O4" s="706"/>
      <c r="P4" s="513"/>
      <c r="Q4" s="203"/>
      <c r="R4" s="50"/>
      <c r="S4" s="50"/>
      <c r="T4" s="50"/>
      <c r="U4" s="50"/>
      <c r="V4" s="50"/>
      <c r="W4" s="50"/>
      <c r="X4" s="50"/>
      <c r="Y4" s="50"/>
      <c r="Z4" s="50"/>
      <c r="AA4" s="50"/>
      <c r="AB4" s="50"/>
      <c r="AC4" s="50"/>
      <c r="AD4" s="50"/>
      <c r="AE4" s="50"/>
      <c r="AF4" s="50"/>
    </row>
    <row r="5" spans="1:32" ht="9.75" customHeight="1" thickTop="1">
      <c r="A5" s="50"/>
      <c r="B5" s="202"/>
      <c r="C5" s="190"/>
      <c r="D5" s="190"/>
      <c r="E5" s="190"/>
      <c r="F5" s="190"/>
      <c r="G5" s="190"/>
      <c r="H5" s="190"/>
      <c r="I5" s="190"/>
      <c r="J5" s="190"/>
      <c r="K5" s="190"/>
      <c r="L5" s="190"/>
      <c r="M5" s="190"/>
      <c r="N5" s="190"/>
      <c r="O5" s="190"/>
      <c r="P5" s="190"/>
      <c r="Q5" s="203"/>
      <c r="R5" s="50"/>
      <c r="S5" s="50"/>
      <c r="T5" s="50"/>
      <c r="U5" s="50"/>
      <c r="V5" s="50"/>
      <c r="W5" s="50"/>
      <c r="X5" s="50"/>
      <c r="Y5" s="50"/>
      <c r="Z5" s="50"/>
      <c r="AA5" s="50"/>
      <c r="AB5" s="50"/>
      <c r="AC5" s="50"/>
      <c r="AD5" s="50"/>
      <c r="AE5" s="50"/>
      <c r="AF5" s="50"/>
    </row>
    <row r="6" spans="1:32" ht="9.75" customHeight="1">
      <c r="A6" s="50"/>
      <c r="B6" s="202"/>
      <c r="C6" s="190"/>
      <c r="D6" s="190"/>
      <c r="E6" s="190"/>
      <c r="F6" s="190"/>
      <c r="G6" s="190"/>
      <c r="H6" s="190"/>
      <c r="I6" s="190"/>
      <c r="J6" s="190"/>
      <c r="K6" s="190"/>
      <c r="L6" s="190"/>
      <c r="M6" s="190"/>
      <c r="N6" s="190"/>
      <c r="O6" s="190"/>
      <c r="P6" s="190"/>
      <c r="Q6" s="203"/>
      <c r="R6" s="50"/>
      <c r="S6" s="50"/>
      <c r="T6" s="50"/>
      <c r="U6" s="50"/>
      <c r="V6" s="50"/>
      <c r="W6" s="50"/>
      <c r="X6" s="50"/>
      <c r="Y6" s="50"/>
      <c r="Z6" s="50"/>
      <c r="AA6" s="50"/>
      <c r="AB6" s="50"/>
      <c r="AC6" s="50"/>
      <c r="AD6" s="50"/>
      <c r="AE6" s="50"/>
      <c r="AF6" s="50"/>
    </row>
    <row r="7" spans="1:32" ht="9.75" customHeight="1">
      <c r="A7" s="50"/>
      <c r="B7" s="202"/>
      <c r="C7" s="190"/>
      <c r="D7" s="190"/>
      <c r="E7" s="190"/>
      <c r="F7" s="190"/>
      <c r="G7" s="190"/>
      <c r="H7" s="190"/>
      <c r="I7" s="190"/>
      <c r="J7" s="190"/>
      <c r="K7" s="190"/>
      <c r="L7" s="190"/>
      <c r="M7" s="190"/>
      <c r="N7" s="190"/>
      <c r="O7" s="190"/>
      <c r="P7" s="190"/>
      <c r="Q7" s="203"/>
      <c r="R7" s="50"/>
      <c r="S7" s="50"/>
      <c r="T7" s="50"/>
      <c r="U7" s="50"/>
      <c r="V7" s="50"/>
      <c r="W7" s="50"/>
      <c r="X7" s="50"/>
      <c r="Y7" s="50"/>
      <c r="Z7" s="50"/>
      <c r="AA7" s="50"/>
      <c r="AB7" s="50"/>
      <c r="AC7" s="50"/>
      <c r="AD7" s="50"/>
      <c r="AE7" s="50"/>
      <c r="AF7" s="50"/>
    </row>
    <row r="8" spans="1:32" ht="9.75" customHeight="1">
      <c r="A8" s="50"/>
      <c r="B8" s="202"/>
      <c r="C8" s="190"/>
      <c r="D8" s="190"/>
      <c r="E8" s="190"/>
      <c r="F8" s="190"/>
      <c r="G8" s="190"/>
      <c r="H8" s="190"/>
      <c r="I8" s="190"/>
      <c r="J8" s="190"/>
      <c r="K8" s="190"/>
      <c r="L8" s="190"/>
      <c r="M8" s="190"/>
      <c r="N8" s="190"/>
      <c r="O8" s="190"/>
      <c r="P8" s="190"/>
      <c r="Q8" s="203"/>
      <c r="R8" s="50"/>
      <c r="S8" s="50"/>
      <c r="T8" s="50"/>
      <c r="U8" s="50"/>
      <c r="V8" s="50"/>
      <c r="W8" s="50"/>
      <c r="X8" s="50"/>
      <c r="Y8" s="50"/>
      <c r="Z8" s="50"/>
      <c r="AA8" s="50"/>
      <c r="AB8" s="50"/>
      <c r="AC8" s="50"/>
      <c r="AD8" s="50"/>
      <c r="AE8" s="50"/>
      <c r="AF8" s="50"/>
    </row>
    <row r="9" spans="1:32" ht="9.75" customHeight="1">
      <c r="A9" s="50"/>
      <c r="B9" s="202"/>
      <c r="C9" s="190"/>
      <c r="D9" s="190"/>
      <c r="E9" s="190"/>
      <c r="F9" s="190"/>
      <c r="G9" s="190"/>
      <c r="H9" s="190"/>
      <c r="I9" s="190"/>
      <c r="J9" s="190"/>
      <c r="K9" s="190"/>
      <c r="L9" s="190"/>
      <c r="M9" s="190"/>
      <c r="N9" s="190"/>
      <c r="O9" s="190"/>
      <c r="P9" s="190"/>
      <c r="Q9" s="203"/>
      <c r="R9" s="50"/>
      <c r="S9" s="50"/>
      <c r="T9" s="50"/>
      <c r="U9" s="50"/>
      <c r="V9" s="50"/>
      <c r="W9" s="50"/>
      <c r="X9" s="50"/>
      <c r="Y9" s="50"/>
      <c r="Z9" s="50"/>
      <c r="AA9" s="50"/>
      <c r="AB9" s="50"/>
      <c r="AC9" s="50"/>
      <c r="AD9" s="50"/>
      <c r="AE9" s="50"/>
      <c r="AF9" s="50"/>
    </row>
    <row r="10" spans="1:32" ht="7.5" customHeight="1">
      <c r="A10" s="50"/>
      <c r="B10" s="202"/>
      <c r="C10" s="190"/>
      <c r="D10" s="190"/>
      <c r="E10" s="190"/>
      <c r="F10" s="190"/>
      <c r="G10" s="190"/>
      <c r="H10" s="190"/>
      <c r="I10" s="190"/>
      <c r="J10" s="190"/>
      <c r="K10" s="190"/>
      <c r="L10" s="190"/>
      <c r="M10" s="190"/>
      <c r="N10" s="190"/>
      <c r="O10" s="190"/>
      <c r="P10" s="190"/>
      <c r="Q10" s="203"/>
      <c r="R10" s="50"/>
      <c r="S10" s="50"/>
      <c r="T10" s="50"/>
      <c r="U10" s="50"/>
      <c r="V10" s="50"/>
      <c r="W10" s="50"/>
      <c r="X10" s="50"/>
      <c r="Y10" s="50"/>
      <c r="Z10" s="50"/>
      <c r="AA10" s="50"/>
      <c r="AB10" s="50"/>
      <c r="AC10" s="50"/>
      <c r="AD10" s="50"/>
      <c r="AE10" s="50"/>
      <c r="AF10" s="50"/>
    </row>
    <row r="11" spans="1:32" s="352" customFormat="1" ht="15" thickBot="1">
      <c r="A11" s="351"/>
      <c r="B11" s="363"/>
      <c r="C11" s="703"/>
      <c r="D11" s="704"/>
      <c r="E11" s="704"/>
      <c r="F11" s="704"/>
      <c r="G11" s="704"/>
      <c r="H11" s="704"/>
      <c r="I11" s="704"/>
      <c r="J11" s="704"/>
      <c r="K11" s="704"/>
      <c r="L11" s="704"/>
      <c r="M11" s="704"/>
      <c r="N11" s="704"/>
      <c r="O11" s="704"/>
      <c r="P11" s="705"/>
      <c r="Q11" s="367"/>
      <c r="R11" s="351"/>
      <c r="S11" s="351"/>
      <c r="T11" s="351"/>
      <c r="U11" s="351"/>
      <c r="V11" s="351"/>
      <c r="W11" s="351"/>
      <c r="X11" s="351"/>
      <c r="Y11" s="351"/>
      <c r="Z11" s="351"/>
      <c r="AA11" s="351"/>
      <c r="AB11" s="351"/>
      <c r="AC11" s="351"/>
      <c r="AD11" s="351"/>
      <c r="AE11" s="351"/>
      <c r="AF11" s="351"/>
    </row>
    <row r="12" spans="1:32" s="352" customFormat="1" ht="18.75" thickBot="1">
      <c r="A12" s="351"/>
      <c r="B12" s="363"/>
      <c r="C12" s="364"/>
      <c r="D12" s="431" t="s">
        <v>300</v>
      </c>
      <c r="E12" s="734">
        <v>39234</v>
      </c>
      <c r="F12" s="735"/>
      <c r="G12" s="408"/>
      <c r="H12" s="390"/>
      <c r="I12" s="365"/>
      <c r="J12" s="365"/>
      <c r="K12" s="365"/>
      <c r="L12" s="365"/>
      <c r="M12" s="365"/>
      <c r="N12" s="365"/>
      <c r="O12" s="365"/>
      <c r="P12" s="366"/>
      <c r="Q12" s="367"/>
      <c r="R12" s="351"/>
      <c r="S12" s="351"/>
      <c r="T12" s="351"/>
      <c r="U12" s="351"/>
      <c r="V12" s="351"/>
      <c r="W12" s="351"/>
      <c r="X12" s="351"/>
      <c r="Y12" s="351"/>
      <c r="Z12" s="351"/>
      <c r="AA12" s="351"/>
      <c r="AB12" s="351"/>
      <c r="AC12" s="351"/>
      <c r="AD12" s="351"/>
      <c r="AE12" s="351"/>
      <c r="AF12" s="351"/>
    </row>
    <row r="13" spans="1:32" s="352" customFormat="1" ht="7.5" customHeight="1" thickBot="1">
      <c r="A13" s="351"/>
      <c r="B13" s="363"/>
      <c r="C13" s="364"/>
      <c r="D13" s="365"/>
      <c r="E13" s="365"/>
      <c r="F13" s="365"/>
      <c r="G13" s="365"/>
      <c r="H13" s="365"/>
      <c r="I13" s="365"/>
      <c r="J13" s="365"/>
      <c r="K13" s="365"/>
      <c r="L13" s="365"/>
      <c r="M13" s="365"/>
      <c r="N13" s="365"/>
      <c r="O13" s="365"/>
      <c r="P13" s="366"/>
      <c r="Q13" s="367"/>
      <c r="R13" s="351"/>
      <c r="S13" s="351"/>
      <c r="T13" s="351"/>
      <c r="U13" s="351"/>
      <c r="V13" s="351"/>
      <c r="W13" s="351"/>
      <c r="X13" s="351"/>
      <c r="Y13" s="351"/>
      <c r="Z13" s="351"/>
      <c r="AA13" s="351"/>
      <c r="AB13" s="351"/>
      <c r="AC13" s="351"/>
      <c r="AD13" s="351"/>
      <c r="AE13" s="351"/>
      <c r="AF13" s="351"/>
    </row>
    <row r="14" spans="1:32" s="352" customFormat="1" ht="18.75" thickBot="1">
      <c r="A14" s="351"/>
      <c r="B14" s="363"/>
      <c r="C14" s="364"/>
      <c r="D14" s="469" t="s">
        <v>307</v>
      </c>
      <c r="E14" s="734">
        <v>40179</v>
      </c>
      <c r="F14" s="735"/>
      <c r="G14" s="365"/>
      <c r="H14" s="365"/>
      <c r="I14" s="365"/>
      <c r="J14" s="365"/>
      <c r="K14" s="365"/>
      <c r="L14" s="365"/>
      <c r="M14" s="365"/>
      <c r="N14" s="365"/>
      <c r="O14" s="365"/>
      <c r="P14" s="366"/>
      <c r="Q14" s="367"/>
      <c r="R14" s="351"/>
      <c r="S14" s="351"/>
      <c r="T14" s="351"/>
      <c r="U14" s="351"/>
      <c r="V14" s="351"/>
      <c r="W14" s="351"/>
      <c r="X14" s="351"/>
      <c r="Y14" s="351"/>
      <c r="Z14" s="351"/>
      <c r="AA14" s="351"/>
      <c r="AB14" s="351"/>
      <c r="AC14" s="351"/>
      <c r="AD14" s="351"/>
      <c r="AE14" s="351"/>
      <c r="AF14" s="351"/>
    </row>
    <row r="15" spans="1:32" s="352" customFormat="1" ht="7.5" customHeight="1" thickBot="1">
      <c r="A15" s="351"/>
      <c r="B15" s="363"/>
      <c r="C15" s="364"/>
      <c r="D15" s="365"/>
      <c r="E15" s="365"/>
      <c r="F15" s="365"/>
      <c r="G15" s="365"/>
      <c r="H15" s="365"/>
      <c r="I15" s="365"/>
      <c r="J15" s="365"/>
      <c r="K15" s="365"/>
      <c r="L15" s="365"/>
      <c r="M15" s="365"/>
      <c r="N15" s="365"/>
      <c r="O15" s="365"/>
      <c r="P15" s="366"/>
      <c r="Q15" s="367"/>
      <c r="R15" s="351"/>
      <c r="S15" s="351"/>
      <c r="T15" s="351"/>
      <c r="U15" s="351"/>
      <c r="V15" s="351"/>
      <c r="W15" s="351"/>
      <c r="X15" s="351"/>
      <c r="Y15" s="351"/>
      <c r="Z15" s="351"/>
      <c r="AA15" s="351"/>
      <c r="AB15" s="351"/>
      <c r="AC15" s="351"/>
      <c r="AD15" s="351"/>
      <c r="AE15" s="351"/>
      <c r="AF15" s="351"/>
    </row>
    <row r="16" spans="1:32" s="352" customFormat="1" ht="18.75" thickBot="1">
      <c r="A16" s="351"/>
      <c r="B16" s="363"/>
      <c r="C16" s="364"/>
      <c r="D16" s="469" t="s">
        <v>308</v>
      </c>
      <c r="E16" s="734">
        <v>40390</v>
      </c>
      <c r="F16" s="735"/>
      <c r="G16" s="365"/>
      <c r="H16" s="365"/>
      <c r="I16" s="365"/>
      <c r="J16" s="365"/>
      <c r="K16" s="365"/>
      <c r="L16" s="365"/>
      <c r="M16" s="365"/>
      <c r="N16" s="365"/>
      <c r="O16" s="365"/>
      <c r="P16" s="366"/>
      <c r="Q16" s="367"/>
      <c r="R16" s="351"/>
      <c r="S16" s="351"/>
      <c r="T16" s="351"/>
      <c r="U16" s="351"/>
      <c r="V16" s="351"/>
      <c r="W16" s="351"/>
      <c r="X16" s="351"/>
      <c r="Y16" s="351"/>
      <c r="Z16" s="351"/>
      <c r="AA16" s="351"/>
      <c r="AB16" s="351"/>
      <c r="AC16" s="351"/>
      <c r="AD16" s="351"/>
      <c r="AE16" s="351"/>
      <c r="AF16" s="351"/>
    </row>
    <row r="17" spans="1:32" s="352" customFormat="1" ht="7.5" customHeight="1" thickBot="1">
      <c r="A17" s="351"/>
      <c r="B17" s="363"/>
      <c r="C17" s="364"/>
      <c r="D17" s="365"/>
      <c r="E17" s="365"/>
      <c r="F17" s="365"/>
      <c r="G17" s="365"/>
      <c r="H17" s="365"/>
      <c r="I17" s="365"/>
      <c r="J17" s="365"/>
      <c r="K17" s="365"/>
      <c r="L17" s="365"/>
      <c r="M17" s="365"/>
      <c r="N17" s="365"/>
      <c r="O17" s="365"/>
      <c r="P17" s="366"/>
      <c r="Q17" s="367"/>
      <c r="R17" s="351"/>
      <c r="S17" s="351"/>
      <c r="T17" s="351"/>
      <c r="U17" s="351"/>
      <c r="V17" s="351"/>
      <c r="W17" s="351"/>
      <c r="X17" s="351"/>
      <c r="Y17" s="351"/>
      <c r="Z17" s="351"/>
      <c r="AA17" s="351"/>
      <c r="AB17" s="351"/>
      <c r="AC17" s="351"/>
      <c r="AD17" s="351"/>
      <c r="AE17" s="351"/>
      <c r="AF17" s="351"/>
    </row>
    <row r="18" spans="1:32" s="352" customFormat="1" ht="18.75" thickBot="1">
      <c r="A18" s="351"/>
      <c r="B18" s="363"/>
      <c r="C18" s="364"/>
      <c r="D18" s="469" t="s">
        <v>309</v>
      </c>
      <c r="E18" s="756">
        <v>30</v>
      </c>
      <c r="F18" s="757"/>
      <c r="G18" s="365"/>
      <c r="H18" s="365"/>
      <c r="I18" s="365"/>
      <c r="J18" s="365"/>
      <c r="K18" s="365"/>
      <c r="L18" s="365"/>
      <c r="M18" s="365"/>
      <c r="N18" s="365"/>
      <c r="O18" s="365"/>
      <c r="P18" s="366"/>
      <c r="Q18" s="367"/>
      <c r="R18" s="351"/>
      <c r="S18" s="351"/>
      <c r="T18" s="351"/>
      <c r="U18" s="351"/>
      <c r="V18" s="351"/>
      <c r="W18" s="351"/>
      <c r="X18" s="351"/>
      <c r="Y18" s="351"/>
      <c r="Z18" s="351"/>
      <c r="AA18" s="351"/>
      <c r="AB18" s="351"/>
      <c r="AC18" s="351"/>
      <c r="AD18" s="351"/>
      <c r="AE18" s="351"/>
      <c r="AF18" s="351"/>
    </row>
    <row r="19" spans="1:32" s="352" customFormat="1" ht="7.5" customHeight="1" thickBot="1">
      <c r="A19" s="351"/>
      <c r="B19" s="363"/>
      <c r="C19" s="364"/>
      <c r="D19" s="365"/>
      <c r="E19" s="365"/>
      <c r="F19" s="365"/>
      <c r="G19" s="365"/>
      <c r="H19" s="365"/>
      <c r="I19" s="365"/>
      <c r="J19" s="365"/>
      <c r="K19" s="365"/>
      <c r="L19" s="365"/>
      <c r="M19" s="365"/>
      <c r="N19" s="365"/>
      <c r="O19" s="365"/>
      <c r="P19" s="366"/>
      <c r="Q19" s="367"/>
      <c r="R19" s="351"/>
      <c r="S19" s="351"/>
      <c r="T19" s="351"/>
      <c r="U19" s="351"/>
      <c r="V19" s="351"/>
      <c r="W19" s="351"/>
      <c r="X19" s="351"/>
      <c r="Y19" s="351"/>
      <c r="Z19" s="351"/>
      <c r="AA19" s="351"/>
      <c r="AB19" s="351"/>
      <c r="AC19" s="351"/>
      <c r="AD19" s="351"/>
      <c r="AE19" s="351"/>
      <c r="AF19" s="351"/>
    </row>
    <row r="20" spans="1:32" s="352" customFormat="1" ht="18.75" thickBot="1">
      <c r="A20" s="351"/>
      <c r="B20" s="363"/>
      <c r="C20" s="364"/>
      <c r="D20" s="433" t="s">
        <v>271</v>
      </c>
      <c r="E20" s="738">
        <f>$F$112</f>
        <v>212</v>
      </c>
      <c r="F20" s="739"/>
      <c r="G20" s="365"/>
      <c r="H20" s="365"/>
      <c r="I20" s="365"/>
      <c r="J20" s="365"/>
      <c r="K20" s="365"/>
      <c r="L20" s="365"/>
      <c r="M20" s="365"/>
      <c r="N20" s="365"/>
      <c r="O20" s="365"/>
      <c r="P20" s="366"/>
      <c r="Q20" s="367"/>
      <c r="R20" s="351"/>
      <c r="S20" s="351"/>
      <c r="T20" s="351"/>
      <c r="U20" s="351"/>
      <c r="V20" s="351"/>
      <c r="W20" s="351"/>
      <c r="X20" s="351"/>
      <c r="Y20" s="351"/>
      <c r="Z20" s="351"/>
      <c r="AA20" s="351"/>
      <c r="AB20" s="351"/>
      <c r="AC20" s="351"/>
      <c r="AD20" s="351"/>
      <c r="AE20" s="351"/>
      <c r="AF20" s="351"/>
    </row>
    <row r="21" spans="1:32" s="352" customFormat="1" ht="15" thickBot="1">
      <c r="A21" s="351"/>
      <c r="B21" s="363"/>
      <c r="C21" s="364"/>
      <c r="D21" s="365"/>
      <c r="E21" s="365"/>
      <c r="F21" s="365"/>
      <c r="G21" s="365"/>
      <c r="H21" s="365"/>
      <c r="I21" s="365"/>
      <c r="J21" s="365"/>
      <c r="K21" s="365"/>
      <c r="L21" s="365"/>
      <c r="M21" s="365"/>
      <c r="N21" s="365"/>
      <c r="O21" s="365"/>
      <c r="P21" s="366"/>
      <c r="Q21" s="367"/>
      <c r="R21" s="351"/>
      <c r="S21" s="351"/>
      <c r="T21" s="351"/>
      <c r="U21" s="351"/>
      <c r="V21" s="351"/>
      <c r="W21" s="351"/>
      <c r="X21" s="351"/>
      <c r="Y21" s="351"/>
      <c r="Z21" s="351"/>
      <c r="AA21" s="351"/>
      <c r="AB21" s="351"/>
      <c r="AC21" s="351"/>
      <c r="AD21" s="351"/>
      <c r="AE21" s="351"/>
      <c r="AF21" s="351"/>
    </row>
    <row r="22" spans="1:32" s="352" customFormat="1" ht="20.25" thickBot="1">
      <c r="A22" s="351"/>
      <c r="B22" s="363"/>
      <c r="C22" s="364"/>
      <c r="D22" s="709" t="s">
        <v>312</v>
      </c>
      <c r="E22" s="689"/>
      <c r="F22" s="690"/>
      <c r="G22" s="470">
        <f>+E20*G114</f>
        <v>17.666666666666664</v>
      </c>
      <c r="H22" s="365"/>
      <c r="I22" s="365"/>
      <c r="J22" s="365"/>
      <c r="K22" s="365"/>
      <c r="L22" s="365"/>
      <c r="M22" s="365"/>
      <c r="N22" s="365"/>
      <c r="O22" s="365"/>
      <c r="P22" s="366"/>
      <c r="Q22" s="367"/>
      <c r="R22" s="351"/>
      <c r="S22" s="351"/>
      <c r="T22" s="351"/>
      <c r="U22" s="351"/>
      <c r="V22" s="351"/>
      <c r="W22" s="351"/>
      <c r="X22" s="351"/>
      <c r="Y22" s="351"/>
      <c r="Z22" s="351"/>
      <c r="AA22" s="351"/>
      <c r="AB22" s="351"/>
      <c r="AC22" s="351"/>
      <c r="AD22" s="351"/>
      <c r="AE22" s="351"/>
      <c r="AF22" s="351"/>
    </row>
    <row r="23" spans="1:32" s="352" customFormat="1" ht="15" thickBot="1">
      <c r="A23" s="351"/>
      <c r="B23" s="363"/>
      <c r="C23" s="407"/>
      <c r="D23" s="408"/>
      <c r="E23" s="408"/>
      <c r="F23" s="408"/>
      <c r="G23" s="408"/>
      <c r="H23" s="408"/>
      <c r="I23" s="408"/>
      <c r="J23" s="408"/>
      <c r="K23" s="408"/>
      <c r="L23" s="408"/>
      <c r="M23" s="408"/>
      <c r="N23" s="408"/>
      <c r="O23" s="408"/>
      <c r="P23" s="409"/>
      <c r="Q23" s="367"/>
      <c r="R23" s="351"/>
      <c r="S23" s="351"/>
      <c r="T23" s="351"/>
      <c r="U23" s="351"/>
      <c r="V23" s="351"/>
      <c r="W23" s="351"/>
      <c r="X23" s="351"/>
      <c r="Y23" s="351"/>
      <c r="Z23" s="351"/>
      <c r="AA23" s="351"/>
      <c r="AB23" s="351"/>
      <c r="AC23" s="351"/>
      <c r="AD23" s="351"/>
      <c r="AE23" s="351"/>
      <c r="AF23" s="351"/>
    </row>
    <row r="24" spans="1:32" s="352" customFormat="1" ht="18.75" thickBot="1">
      <c r="A24" s="351"/>
      <c r="B24" s="363"/>
      <c r="C24" s="407"/>
      <c r="D24" s="750" t="s">
        <v>272</v>
      </c>
      <c r="E24" s="751"/>
      <c r="F24" s="752"/>
      <c r="G24" s="408"/>
      <c r="H24" s="408"/>
      <c r="I24" s="408"/>
      <c r="J24" s="408"/>
      <c r="K24" s="408"/>
      <c r="L24" s="408"/>
      <c r="M24" s="408"/>
      <c r="N24" s="408"/>
      <c r="O24" s="408"/>
      <c r="P24" s="409"/>
      <c r="Q24" s="367"/>
      <c r="R24" s="351"/>
      <c r="S24" s="351"/>
      <c r="T24" s="351"/>
      <c r="U24" s="351"/>
      <c r="V24" s="351"/>
      <c r="W24" s="351"/>
      <c r="X24" s="351"/>
      <c r="Y24" s="351"/>
      <c r="Z24" s="351"/>
      <c r="AA24" s="351"/>
      <c r="AB24" s="351"/>
      <c r="AC24" s="351"/>
      <c r="AD24" s="351"/>
      <c r="AE24" s="351"/>
      <c r="AF24" s="351"/>
    </row>
    <row r="25" spans="1:32" s="352" customFormat="1" ht="7.5" customHeight="1" thickBot="1">
      <c r="A25" s="351"/>
      <c r="B25" s="363"/>
      <c r="C25" s="407"/>
      <c r="D25" s="408"/>
      <c r="E25" s="408"/>
      <c r="F25" s="408"/>
      <c r="G25" s="408"/>
      <c r="H25" s="408"/>
      <c r="I25" s="408"/>
      <c r="J25" s="408"/>
      <c r="K25" s="408"/>
      <c r="L25" s="408"/>
      <c r="M25" s="408"/>
      <c r="N25" s="408"/>
      <c r="O25" s="408"/>
      <c r="P25" s="409"/>
      <c r="Q25" s="367"/>
      <c r="R25" s="351"/>
      <c r="S25" s="351"/>
      <c r="T25" s="351"/>
      <c r="U25" s="351"/>
      <c r="V25" s="351"/>
      <c r="W25" s="351"/>
      <c r="X25" s="351"/>
      <c r="Y25" s="351"/>
      <c r="Z25" s="351"/>
      <c r="AA25" s="351"/>
      <c r="AB25" s="351"/>
      <c r="AC25" s="351"/>
      <c r="AD25" s="351"/>
      <c r="AE25" s="351"/>
      <c r="AF25" s="351"/>
    </row>
    <row r="26" spans="1:32" s="352" customFormat="1" ht="18.75" thickBot="1">
      <c r="A26" s="351"/>
      <c r="B26" s="363"/>
      <c r="C26" s="407"/>
      <c r="D26" s="442" t="s">
        <v>310</v>
      </c>
      <c r="E26" s="736">
        <v>1000</v>
      </c>
      <c r="F26" s="737"/>
      <c r="G26" s="408"/>
      <c r="H26" s="408"/>
      <c r="I26" s="408"/>
      <c r="J26" s="408"/>
      <c r="K26" s="408"/>
      <c r="L26" s="408"/>
      <c r="M26" s="408"/>
      <c r="N26" s="408"/>
      <c r="O26" s="408"/>
      <c r="P26" s="409"/>
      <c r="Q26" s="367"/>
      <c r="R26" s="351"/>
      <c r="S26" s="351"/>
      <c r="T26" s="351"/>
      <c r="U26" s="351"/>
      <c r="V26" s="351"/>
      <c r="W26" s="351"/>
      <c r="X26" s="351"/>
      <c r="Y26" s="351"/>
      <c r="Z26" s="351"/>
      <c r="AA26" s="351"/>
      <c r="AB26" s="351"/>
      <c r="AC26" s="351"/>
      <c r="AD26" s="351"/>
      <c r="AE26" s="351"/>
      <c r="AF26" s="351"/>
    </row>
    <row r="27" spans="1:32" s="352" customFormat="1" ht="7.5" customHeight="1" thickBot="1">
      <c r="A27" s="351"/>
      <c r="B27" s="363"/>
      <c r="C27" s="407"/>
      <c r="D27" s="408"/>
      <c r="E27" s="408"/>
      <c r="F27" s="408"/>
      <c r="G27" s="408"/>
      <c r="H27" s="408"/>
      <c r="I27" s="408"/>
      <c r="J27" s="408"/>
      <c r="K27" s="408"/>
      <c r="L27" s="408"/>
      <c r="M27" s="408"/>
      <c r="N27" s="408"/>
      <c r="O27" s="408"/>
      <c r="P27" s="409"/>
      <c r="Q27" s="367"/>
      <c r="R27" s="351"/>
      <c r="S27" s="351"/>
      <c r="T27" s="351"/>
      <c r="U27" s="351"/>
      <c r="V27" s="351"/>
      <c r="W27" s="351"/>
      <c r="X27" s="351"/>
      <c r="Y27" s="351"/>
      <c r="Z27" s="351"/>
      <c r="AA27" s="351"/>
      <c r="AB27" s="351"/>
      <c r="AC27" s="351"/>
      <c r="AD27" s="351"/>
      <c r="AE27" s="351"/>
      <c r="AF27" s="351"/>
    </row>
    <row r="28" spans="1:32" s="352" customFormat="1" ht="18.75" thickBot="1">
      <c r="A28" s="351"/>
      <c r="B28" s="363"/>
      <c r="C28" s="407"/>
      <c r="D28" s="753" t="s">
        <v>311</v>
      </c>
      <c r="E28" s="754"/>
      <c r="F28" s="755"/>
      <c r="G28" s="411">
        <f>+G22*E116</f>
        <v>588.8888888888888</v>
      </c>
      <c r="H28" s="408"/>
      <c r="I28" s="408"/>
      <c r="J28" s="408"/>
      <c r="K28" s="408"/>
      <c r="L28" s="408"/>
      <c r="M28" s="408"/>
      <c r="N28" s="408"/>
      <c r="O28" s="408"/>
      <c r="P28" s="409"/>
      <c r="Q28" s="367"/>
      <c r="R28" s="351"/>
      <c r="S28" s="351"/>
      <c r="T28" s="351"/>
      <c r="U28" s="351"/>
      <c r="V28" s="351"/>
      <c r="W28" s="351"/>
      <c r="X28" s="351"/>
      <c r="Y28" s="351"/>
      <c r="Z28" s="351"/>
      <c r="AA28" s="351"/>
      <c r="AB28" s="351"/>
      <c r="AC28" s="351"/>
      <c r="AD28" s="351"/>
      <c r="AE28" s="351"/>
      <c r="AF28" s="351"/>
    </row>
    <row r="29" spans="1:32" s="352" customFormat="1" ht="14.25">
      <c r="A29" s="351"/>
      <c r="B29" s="363"/>
      <c r="C29" s="407"/>
      <c r="D29" s="408"/>
      <c r="E29" s="408"/>
      <c r="F29" s="408"/>
      <c r="G29" s="408"/>
      <c r="H29" s="408"/>
      <c r="I29" s="408"/>
      <c r="J29" s="408"/>
      <c r="K29" s="408"/>
      <c r="L29" s="408"/>
      <c r="M29" s="408"/>
      <c r="N29" s="408"/>
      <c r="O29" s="408"/>
      <c r="P29" s="409"/>
      <c r="Q29" s="367"/>
      <c r="R29" s="351"/>
      <c r="S29" s="351"/>
      <c r="T29" s="351"/>
      <c r="U29" s="351"/>
      <c r="V29" s="351"/>
      <c r="W29" s="351"/>
      <c r="X29" s="351"/>
      <c r="Y29" s="351"/>
      <c r="Z29" s="351"/>
      <c r="AA29" s="351"/>
      <c r="AB29" s="351"/>
      <c r="AC29" s="351"/>
      <c r="AD29" s="351"/>
      <c r="AE29" s="351"/>
      <c r="AF29" s="351"/>
    </row>
    <row r="30" spans="1:32" s="352" customFormat="1" ht="14.25">
      <c r="A30" s="351"/>
      <c r="B30" s="363"/>
      <c r="C30" s="407"/>
      <c r="D30" s="408"/>
      <c r="E30" s="408"/>
      <c r="F30" s="408"/>
      <c r="G30" s="408"/>
      <c r="H30" s="408"/>
      <c r="I30" s="408"/>
      <c r="J30" s="408"/>
      <c r="K30" s="408"/>
      <c r="L30" s="408"/>
      <c r="M30" s="408"/>
      <c r="N30" s="408"/>
      <c r="O30" s="408"/>
      <c r="P30" s="409"/>
      <c r="Q30" s="367"/>
      <c r="R30" s="351"/>
      <c r="S30" s="351"/>
      <c r="T30" s="351"/>
      <c r="U30" s="351"/>
      <c r="V30" s="351"/>
      <c r="W30" s="351"/>
      <c r="X30" s="351"/>
      <c r="Y30" s="351"/>
      <c r="Z30" s="351"/>
      <c r="AA30" s="351"/>
      <c r="AB30" s="351"/>
      <c r="AC30" s="351"/>
      <c r="AD30" s="351"/>
      <c r="AE30" s="351"/>
      <c r="AF30" s="351"/>
    </row>
    <row r="31" spans="1:32" s="352" customFormat="1" ht="14.25">
      <c r="A31" s="351"/>
      <c r="B31" s="363"/>
      <c r="C31" s="407"/>
      <c r="D31" s="408"/>
      <c r="E31" s="408"/>
      <c r="F31" s="408"/>
      <c r="G31" s="408"/>
      <c r="H31" s="408"/>
      <c r="I31" s="408"/>
      <c r="J31" s="408"/>
      <c r="K31" s="408"/>
      <c r="L31" s="408"/>
      <c r="M31" s="408"/>
      <c r="N31" s="408"/>
      <c r="O31" s="408"/>
      <c r="P31" s="409"/>
      <c r="Q31" s="367"/>
      <c r="R31" s="351"/>
      <c r="S31" s="351"/>
      <c r="T31" s="351"/>
      <c r="U31" s="351"/>
      <c r="V31" s="351"/>
      <c r="W31" s="351"/>
      <c r="X31" s="351"/>
      <c r="Y31" s="351"/>
      <c r="Z31" s="351"/>
      <c r="AA31" s="351"/>
      <c r="AB31" s="351"/>
      <c r="AC31" s="351"/>
      <c r="AD31" s="351"/>
      <c r="AE31" s="351"/>
      <c r="AF31" s="351"/>
    </row>
    <row r="32" spans="1:32" s="352" customFormat="1" ht="14.25">
      <c r="A32" s="351"/>
      <c r="B32" s="363"/>
      <c r="C32" s="368"/>
      <c r="D32" s="369"/>
      <c r="E32" s="369"/>
      <c r="F32" s="369"/>
      <c r="G32" s="369"/>
      <c r="H32" s="369"/>
      <c r="I32" s="369"/>
      <c r="J32" s="369"/>
      <c r="K32" s="369"/>
      <c r="L32" s="369"/>
      <c r="M32" s="369"/>
      <c r="N32" s="369"/>
      <c r="O32" s="369"/>
      <c r="P32" s="370"/>
      <c r="Q32" s="367"/>
      <c r="R32" s="351"/>
      <c r="S32" s="351"/>
      <c r="T32" s="351"/>
      <c r="U32" s="351"/>
      <c r="V32" s="351"/>
      <c r="W32" s="351"/>
      <c r="X32" s="351"/>
      <c r="Y32" s="351"/>
      <c r="Z32" s="351"/>
      <c r="AA32" s="351"/>
      <c r="AB32" s="351"/>
      <c r="AC32" s="351"/>
      <c r="AD32" s="351"/>
      <c r="AE32" s="351"/>
      <c r="AF32" s="351"/>
    </row>
    <row r="33" spans="1:32" s="352" customFormat="1" ht="9" customHeight="1">
      <c r="A33" s="351"/>
      <c r="B33" s="392"/>
      <c r="C33" s="410"/>
      <c r="D33" s="410"/>
      <c r="E33" s="410"/>
      <c r="F33" s="410"/>
      <c r="G33" s="410"/>
      <c r="H33" s="410"/>
      <c r="I33" s="410"/>
      <c r="J33" s="410"/>
      <c r="K33" s="410"/>
      <c r="L33" s="410"/>
      <c r="M33" s="410"/>
      <c r="N33" s="410"/>
      <c r="O33" s="410"/>
      <c r="P33" s="410"/>
      <c r="Q33" s="394"/>
      <c r="R33" s="351"/>
      <c r="S33" s="351"/>
      <c r="T33" s="351"/>
      <c r="U33" s="351"/>
      <c r="V33" s="351"/>
      <c r="W33" s="351"/>
      <c r="X33" s="351"/>
      <c r="Y33" s="351"/>
      <c r="Z33" s="351"/>
      <c r="AA33" s="351"/>
      <c r="AB33" s="351"/>
      <c r="AC33" s="351"/>
      <c r="AD33" s="351"/>
      <c r="AE33" s="351"/>
      <c r="AF33" s="351"/>
    </row>
    <row r="34" spans="1:32" ht="15" customHeight="1">
      <c r="A34" s="50"/>
      <c r="B34" s="204"/>
      <c r="C34" s="205"/>
      <c r="D34" s="205"/>
      <c r="E34" s="205"/>
      <c r="F34" s="205"/>
      <c r="G34" s="205"/>
      <c r="H34" s="205"/>
      <c r="I34" s="205"/>
      <c r="J34" s="205"/>
      <c r="K34" s="205"/>
      <c r="L34" s="205"/>
      <c r="M34" s="205"/>
      <c r="N34" s="205"/>
      <c r="O34" s="205"/>
      <c r="P34" s="205"/>
      <c r="Q34" s="206"/>
      <c r="R34" s="50"/>
      <c r="S34" s="50"/>
      <c r="T34" s="50"/>
      <c r="U34" s="50"/>
      <c r="V34" s="50"/>
      <c r="W34" s="50"/>
      <c r="X34" s="50"/>
      <c r="Y34" s="50"/>
      <c r="Z34" s="50"/>
      <c r="AA34" s="50"/>
      <c r="AB34" s="50"/>
      <c r="AC34" s="50"/>
      <c r="AD34" s="50"/>
      <c r="AE34" s="50"/>
      <c r="AF34" s="50"/>
    </row>
    <row r="35" spans="1:32" ht="15" customHeight="1">
      <c r="A35" s="50"/>
      <c r="B35" s="190"/>
      <c r="C35" s="190"/>
      <c r="D35" s="190"/>
      <c r="E35" s="190"/>
      <c r="F35" s="190"/>
      <c r="G35" s="190"/>
      <c r="H35" s="190"/>
      <c r="I35" s="190"/>
      <c r="J35" s="190"/>
      <c r="K35" s="190"/>
      <c r="L35" s="190"/>
      <c r="M35" s="190"/>
      <c r="N35" s="190"/>
      <c r="O35" s="190"/>
      <c r="P35" s="190"/>
      <c r="Q35" s="190"/>
      <c r="R35" s="50"/>
      <c r="S35" s="50"/>
      <c r="T35" s="50"/>
      <c r="U35" s="50"/>
      <c r="V35" s="50"/>
      <c r="W35" s="50"/>
      <c r="X35" s="50"/>
      <c r="Y35" s="50"/>
      <c r="Z35" s="50"/>
      <c r="AA35" s="50"/>
      <c r="AB35" s="50"/>
      <c r="AC35" s="50"/>
      <c r="AD35" s="50"/>
      <c r="AE35" s="50"/>
      <c r="AF35" s="50"/>
    </row>
    <row r="36" spans="1:32" ht="15" customHeight="1">
      <c r="A36" s="50"/>
      <c r="B36" s="190"/>
      <c r="C36" s="190"/>
      <c r="D36" s="190"/>
      <c r="E36" s="190"/>
      <c r="F36" s="190"/>
      <c r="G36" s="190"/>
      <c r="H36" s="190"/>
      <c r="I36" s="190"/>
      <c r="J36" s="190"/>
      <c r="K36" s="190"/>
      <c r="L36" s="190"/>
      <c r="M36" s="190"/>
      <c r="N36" s="190"/>
      <c r="O36" s="190"/>
      <c r="P36" s="190"/>
      <c r="Q36" s="190"/>
      <c r="R36" s="50"/>
      <c r="S36" s="50"/>
      <c r="T36" s="50"/>
      <c r="U36" s="50"/>
      <c r="V36" s="50"/>
      <c r="W36" s="50"/>
      <c r="X36" s="50"/>
      <c r="Y36" s="50"/>
      <c r="Z36" s="50"/>
      <c r="AA36" s="50"/>
      <c r="AB36" s="50"/>
      <c r="AC36" s="50"/>
      <c r="AD36" s="50"/>
      <c r="AE36" s="50"/>
      <c r="AF36" s="50"/>
    </row>
    <row r="37" spans="1:32" ht="15" customHeight="1">
      <c r="A37" s="50"/>
      <c r="B37" s="190"/>
      <c r="C37" s="190"/>
      <c r="D37" s="190"/>
      <c r="E37" s="190"/>
      <c r="F37" s="190"/>
      <c r="G37" s="190"/>
      <c r="H37" s="190"/>
      <c r="I37" s="190"/>
      <c r="J37" s="190"/>
      <c r="K37" s="190"/>
      <c r="L37" s="190"/>
      <c r="M37" s="190"/>
      <c r="N37" s="190"/>
      <c r="O37" s="190"/>
      <c r="P37" s="190"/>
      <c r="Q37" s="190"/>
      <c r="R37" s="50"/>
      <c r="S37" s="50"/>
      <c r="T37" s="50"/>
      <c r="U37" s="50"/>
      <c r="V37" s="50"/>
      <c r="W37" s="50"/>
      <c r="X37" s="50"/>
      <c r="Y37" s="50"/>
      <c r="Z37" s="50"/>
      <c r="AA37" s="50"/>
      <c r="AB37" s="50"/>
      <c r="AC37" s="50"/>
      <c r="AD37" s="50"/>
      <c r="AE37" s="50"/>
      <c r="AF37" s="50"/>
    </row>
    <row r="38" spans="1:32" ht="15" customHeight="1">
      <c r="A38" s="50"/>
      <c r="B38" s="190"/>
      <c r="C38" s="190"/>
      <c r="D38" s="190"/>
      <c r="E38" s="190"/>
      <c r="F38" s="190"/>
      <c r="G38" s="190"/>
      <c r="H38" s="190"/>
      <c r="I38" s="190"/>
      <c r="J38" s="190"/>
      <c r="K38" s="190"/>
      <c r="L38" s="190"/>
      <c r="M38" s="190"/>
      <c r="N38" s="190"/>
      <c r="O38" s="190"/>
      <c r="P38" s="190"/>
      <c r="Q38" s="190"/>
      <c r="R38" s="50"/>
      <c r="S38" s="50"/>
      <c r="T38" s="50"/>
      <c r="U38" s="50"/>
      <c r="V38" s="50"/>
      <c r="W38" s="50"/>
      <c r="X38" s="50"/>
      <c r="Y38" s="50"/>
      <c r="Z38" s="50"/>
      <c r="AA38" s="50"/>
      <c r="AB38" s="50"/>
      <c r="AC38" s="50"/>
      <c r="AD38" s="50"/>
      <c r="AE38" s="50"/>
      <c r="AF38" s="50"/>
    </row>
    <row r="39" spans="1:32" ht="15" customHeight="1">
      <c r="A39" s="50"/>
      <c r="B39" s="190"/>
      <c r="C39" s="190"/>
      <c r="D39" s="190"/>
      <c r="E39" s="190"/>
      <c r="F39" s="190"/>
      <c r="G39" s="190"/>
      <c r="H39" s="190"/>
      <c r="I39" s="190"/>
      <c r="J39" s="190"/>
      <c r="K39" s="190"/>
      <c r="L39" s="190"/>
      <c r="M39" s="190"/>
      <c r="N39" s="190"/>
      <c r="O39" s="190"/>
      <c r="P39" s="190"/>
      <c r="Q39" s="190"/>
      <c r="R39" s="50"/>
      <c r="S39" s="50"/>
      <c r="T39" s="50"/>
      <c r="U39" s="50"/>
      <c r="V39" s="50"/>
      <c r="W39" s="50"/>
      <c r="X39" s="50"/>
      <c r="Y39" s="50"/>
      <c r="Z39" s="50"/>
      <c r="AA39" s="50"/>
      <c r="AB39" s="50"/>
      <c r="AC39" s="50"/>
      <c r="AD39" s="50"/>
      <c r="AE39" s="50"/>
      <c r="AF39" s="50"/>
    </row>
    <row r="40" spans="1:32" ht="15" customHeight="1">
      <c r="A40" s="50"/>
      <c r="B40" s="190"/>
      <c r="C40" s="190"/>
      <c r="D40" s="190"/>
      <c r="E40" s="190"/>
      <c r="F40" s="190"/>
      <c r="G40" s="190"/>
      <c r="H40" s="190"/>
      <c r="I40" s="190"/>
      <c r="J40" s="190"/>
      <c r="K40" s="190"/>
      <c r="L40" s="190"/>
      <c r="M40" s="190"/>
      <c r="N40" s="190"/>
      <c r="O40" s="190"/>
      <c r="P40" s="190"/>
      <c r="Q40" s="190"/>
      <c r="R40" s="50"/>
      <c r="S40" s="50"/>
      <c r="T40" s="50"/>
      <c r="U40" s="50"/>
      <c r="V40" s="50"/>
      <c r="W40" s="50"/>
      <c r="X40" s="50"/>
      <c r="Y40" s="50"/>
      <c r="Z40" s="50"/>
      <c r="AA40" s="50"/>
      <c r="AB40" s="50"/>
      <c r="AC40" s="50"/>
      <c r="AD40" s="50"/>
      <c r="AE40" s="50"/>
      <c r="AF40" s="50"/>
    </row>
    <row r="41" spans="1:32" ht="15" customHeight="1">
      <c r="A41" s="50"/>
      <c r="B41" s="190"/>
      <c r="C41" s="190"/>
      <c r="D41" s="190"/>
      <c r="E41" s="190"/>
      <c r="F41" s="190"/>
      <c r="G41" s="190"/>
      <c r="H41" s="190"/>
      <c r="I41" s="190"/>
      <c r="J41" s="190"/>
      <c r="K41" s="190"/>
      <c r="L41" s="190"/>
      <c r="M41" s="190"/>
      <c r="N41" s="190"/>
      <c r="O41" s="190"/>
      <c r="P41" s="190"/>
      <c r="Q41" s="190"/>
      <c r="R41" s="50"/>
      <c r="S41" s="50"/>
      <c r="T41" s="50"/>
      <c r="U41" s="50"/>
      <c r="V41" s="50"/>
      <c r="W41" s="50"/>
      <c r="X41" s="50"/>
      <c r="Y41" s="50"/>
      <c r="Z41" s="50"/>
      <c r="AA41" s="50"/>
      <c r="AB41" s="50"/>
      <c r="AC41" s="50"/>
      <c r="AD41" s="50"/>
      <c r="AE41" s="50"/>
      <c r="AF41" s="50"/>
    </row>
    <row r="42" spans="1:32" ht="15" customHeight="1">
      <c r="A42" s="50"/>
      <c r="B42" s="190"/>
      <c r="C42" s="190"/>
      <c r="D42" s="190"/>
      <c r="E42" s="190"/>
      <c r="F42" s="190"/>
      <c r="G42" s="190"/>
      <c r="H42" s="190"/>
      <c r="I42" s="190"/>
      <c r="J42" s="190"/>
      <c r="K42" s="190"/>
      <c r="L42" s="190"/>
      <c r="M42" s="190"/>
      <c r="N42" s="190"/>
      <c r="O42" s="190"/>
      <c r="P42" s="190"/>
      <c r="Q42" s="190"/>
      <c r="R42" s="50"/>
      <c r="S42" s="50"/>
      <c r="T42" s="50"/>
      <c r="U42" s="50"/>
      <c r="V42" s="50"/>
      <c r="W42" s="50"/>
      <c r="X42" s="50"/>
      <c r="Y42" s="50"/>
      <c r="Z42" s="50"/>
      <c r="AA42" s="50"/>
      <c r="AB42" s="50"/>
      <c r="AC42" s="50"/>
      <c r="AD42" s="50"/>
      <c r="AE42" s="50"/>
      <c r="AF42" s="50"/>
    </row>
    <row r="43" spans="1:32" ht="15" customHeight="1">
      <c r="A43" s="50"/>
      <c r="B43" s="190"/>
      <c r="C43" s="190"/>
      <c r="D43" s="190"/>
      <c r="E43" s="190"/>
      <c r="F43" s="190"/>
      <c r="G43" s="190"/>
      <c r="H43" s="190"/>
      <c r="I43" s="190"/>
      <c r="J43" s="190"/>
      <c r="K43" s="190"/>
      <c r="L43" s="190"/>
      <c r="M43" s="190"/>
      <c r="N43" s="190"/>
      <c r="O43" s="190"/>
      <c r="P43" s="190"/>
      <c r="Q43" s="190"/>
      <c r="R43" s="50"/>
      <c r="S43" s="50"/>
      <c r="T43" s="50"/>
      <c r="U43" s="50"/>
      <c r="V43" s="50"/>
      <c r="W43" s="50"/>
      <c r="X43" s="50"/>
      <c r="Y43" s="50"/>
      <c r="Z43" s="50"/>
      <c r="AA43" s="50"/>
      <c r="AB43" s="50"/>
      <c r="AC43" s="50"/>
      <c r="AD43" s="50"/>
      <c r="AE43" s="50"/>
      <c r="AF43" s="50"/>
    </row>
    <row r="44" spans="1:32" ht="15" customHeight="1">
      <c r="A44" s="50"/>
      <c r="B44" s="190"/>
      <c r="C44" s="190"/>
      <c r="D44" s="190"/>
      <c r="E44" s="190"/>
      <c r="F44" s="190"/>
      <c r="G44" s="190"/>
      <c r="H44" s="190"/>
      <c r="I44" s="190"/>
      <c r="J44" s="190"/>
      <c r="K44" s="190"/>
      <c r="L44" s="190"/>
      <c r="M44" s="190"/>
      <c r="N44" s="190"/>
      <c r="O44" s="190"/>
      <c r="P44" s="190"/>
      <c r="Q44" s="190"/>
      <c r="R44" s="50"/>
      <c r="S44" s="50"/>
      <c r="T44" s="50"/>
      <c r="U44" s="50"/>
      <c r="V44" s="50"/>
      <c r="W44" s="50"/>
      <c r="X44" s="50"/>
      <c r="Y44" s="50"/>
      <c r="Z44" s="50"/>
      <c r="AA44" s="50"/>
      <c r="AB44" s="50"/>
      <c r="AC44" s="50"/>
      <c r="AD44" s="50"/>
      <c r="AE44" s="50"/>
      <c r="AF44" s="50"/>
    </row>
    <row r="45" spans="1:32" ht="12.75">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row>
    <row r="46" spans="1:32" ht="12.75">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row>
    <row r="47" spans="1:32" ht="12.75">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row>
    <row r="48" spans="1:32" ht="12.75">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row>
    <row r="49" spans="1:32" ht="12.75">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row>
    <row r="50" spans="1:32" ht="12.7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row>
    <row r="51" spans="1:32" ht="12.7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row>
    <row r="52" spans="1:32" ht="12.7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row>
    <row r="53" spans="1:32" ht="12.7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row>
    <row r="54" spans="1:32" ht="12.75">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row>
    <row r="55" spans="1:32" ht="12.75">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row>
    <row r="56" spans="1:32" ht="12.7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row>
    <row r="57" spans="1:32" ht="12.75">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row>
    <row r="58" spans="1:32" ht="12.75">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row>
    <row r="59" spans="1:32" ht="12.75">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row>
    <row r="60" spans="1:32" ht="12.75">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row>
    <row r="61" spans="1:32" ht="12.75">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row>
    <row r="62" spans="1:32" ht="12.7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row>
    <row r="63" spans="1:32" ht="12.7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row>
    <row r="64" spans="1:32" ht="12.7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row>
    <row r="65" spans="1:32" ht="12.75">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row>
    <row r="66" spans="1:32" ht="12.75">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row>
    <row r="67" spans="1:32" ht="12.75">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row>
    <row r="68" spans="1:32" ht="12.75">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row>
    <row r="69" spans="1:32" ht="12.75">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row>
    <row r="70" spans="1:32" ht="12.75">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row>
    <row r="71" spans="1:32" ht="12.75">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row>
    <row r="72" spans="1:32" ht="12.75">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row>
    <row r="73" spans="1:32" ht="12.75">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row>
    <row r="74" spans="1:32" ht="12.75">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row>
    <row r="75" spans="1:32" ht="12.75">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row>
    <row r="76" spans="1:32" ht="12.75">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row>
    <row r="77" spans="1:32" ht="12.75">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row>
    <row r="78" spans="1:32" ht="12.75">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row>
    <row r="79" spans="1:32" ht="12.75">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row>
    <row r="80" spans="1:32" ht="12.75">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row>
    <row r="81" spans="1:32" ht="12.75">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row>
    <row r="82" spans="1:32" ht="12.75">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row>
    <row r="83" spans="1:32" ht="12.75">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row>
    <row r="84" spans="1:32" ht="12.75">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row>
    <row r="85" spans="1:32" ht="12.75">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row>
    <row r="86" spans="1:32" ht="12.75">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row>
    <row r="87" spans="1:32" ht="12.75">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row>
    <row r="88" spans="1:32" ht="12.75">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row>
    <row r="89" spans="1:32" ht="12.75">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row>
    <row r="90" spans="1:32" ht="12.7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row>
    <row r="91" spans="1:32" ht="12.7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row>
    <row r="92" spans="1:32" ht="12.75">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row>
    <row r="93" spans="1:32" ht="12.75">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row>
    <row r="94" spans="1:32" ht="12.75">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row>
    <row r="95" spans="1:32" ht="12.75">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row>
    <row r="96" spans="1:32" ht="12.75">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row>
    <row r="97" spans="1:32" ht="12.75">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row>
    <row r="98" spans="1:32" ht="12.75">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row>
    <row r="99" spans="1:32" ht="12.75">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row>
    <row r="100" spans="1:32" ht="12.7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row>
    <row r="101" spans="1:32" ht="12.7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row>
    <row r="102" spans="1:32" ht="12.7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row>
    <row r="103" spans="1:32" ht="12.7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row>
    <row r="104" spans="1:32" ht="12.7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row>
    <row r="105" spans="1:32" ht="12.7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row>
    <row r="106" spans="1:32" ht="12.7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row>
    <row r="107" spans="1:32" ht="12.7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row>
    <row r="108" spans="1:32" ht="12.7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row>
    <row r="109" spans="1:32" ht="12.75">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row>
    <row r="110" spans="1:32" ht="12.75" hidden="1">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row>
    <row r="111" spans="1:32" ht="14.25" hidden="1">
      <c r="A111" s="50"/>
      <c r="B111" s="50"/>
      <c r="C111" s="50"/>
      <c r="D111" s="50"/>
      <c r="E111" s="351"/>
      <c r="F111" s="351"/>
      <c r="G111" s="351"/>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row>
    <row r="112" spans="1:32" ht="14.25" hidden="1">
      <c r="A112" s="50"/>
      <c r="B112" s="50"/>
      <c r="C112" s="50"/>
      <c r="D112" s="50"/>
      <c r="E112" s="406">
        <f>DATEDIF($E$12,$E$16+1,"d")</f>
        <v>1157</v>
      </c>
      <c r="F112" s="405">
        <f>IF(E12&lt;E14,E114,E112)</f>
        <v>212</v>
      </c>
      <c r="G112" s="405"/>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row>
    <row r="113" spans="1:32" ht="14.25" hidden="1">
      <c r="A113" s="50"/>
      <c r="B113" s="50"/>
      <c r="C113" s="50"/>
      <c r="D113" s="50"/>
      <c r="E113" s="405"/>
      <c r="F113" s="405"/>
      <c r="G113" s="405"/>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row>
    <row r="114" spans="1:32" ht="14.25" hidden="1">
      <c r="A114" s="50"/>
      <c r="B114" s="50"/>
      <c r="C114" s="50"/>
      <c r="D114" s="50"/>
      <c r="E114" s="406">
        <f>DATEDIF($E$14,$E$16+1,"d")</f>
        <v>212</v>
      </c>
      <c r="F114" s="405">
        <f>IF(E18=0,0,E18/12)</f>
        <v>2.5</v>
      </c>
      <c r="G114" s="405">
        <f>IF(E18=0,0,F114/30)</f>
        <v>0.08333333333333333</v>
      </c>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row>
    <row r="115" spans="1:32" ht="14.25" hidden="1">
      <c r="A115" s="50"/>
      <c r="B115" s="50"/>
      <c r="C115" s="50"/>
      <c r="D115" s="50"/>
      <c r="E115" s="351"/>
      <c r="F115" s="351"/>
      <c r="G115" s="351"/>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row>
    <row r="116" spans="1:32" ht="14.25" hidden="1">
      <c r="A116" s="50"/>
      <c r="B116" s="50"/>
      <c r="C116" s="50"/>
      <c r="D116" s="50"/>
      <c r="E116" s="404">
        <f>IF(E26=0,0,E26/30)</f>
        <v>33.333333333333336</v>
      </c>
      <c r="F116" s="351"/>
      <c r="G116" s="351"/>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row>
    <row r="117" spans="1:32" ht="14.25" hidden="1">
      <c r="A117" s="50"/>
      <c r="B117" s="50"/>
      <c r="C117" s="50"/>
      <c r="D117" s="50"/>
      <c r="E117" s="351"/>
      <c r="F117" s="351"/>
      <c r="G117" s="351"/>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row>
    <row r="118" spans="5:7" ht="14.25" hidden="1">
      <c r="E118" s="351"/>
      <c r="F118" s="351"/>
      <c r="G118" s="351"/>
    </row>
  </sheetData>
  <sheetProtection/>
  <mergeCells count="12">
    <mergeCell ref="E18:F18"/>
    <mergeCell ref="E20:F20"/>
    <mergeCell ref="D24:F24"/>
    <mergeCell ref="E26:F26"/>
    <mergeCell ref="D28:F28"/>
    <mergeCell ref="C4:D4"/>
    <mergeCell ref="C11:P11"/>
    <mergeCell ref="E4:O4"/>
    <mergeCell ref="D22:F22"/>
    <mergeCell ref="E12:F12"/>
    <mergeCell ref="E14:F14"/>
    <mergeCell ref="E16:F16"/>
  </mergeCells>
  <conditionalFormatting sqref="G22">
    <cfRule type="cellIs" priority="1" dxfId="6" operator="greaterThan" stopIfTrue="1">
      <formula>0</formula>
    </cfRule>
  </conditionalFormatting>
  <dataValidations count="7">
    <dataValidation allowBlank="1" showInputMessage="1" showErrorMessage="1" promptTitle="IMPORTE COMPLETO SALARIO MENSUAL" prompt="Importe total bruto (no proporcional)" sqref="D26"/>
    <dataValidation type="date" allowBlank="1" showInputMessage="1" showErrorMessage="1" errorTitle="ERROR DE FORMATO" error="Pon la fecha DD/MM/AAAA" sqref="E18:F18 E26:F26 E16:F16 E12:F12 E14:F14">
      <formula1>1</formula1>
      <formula2>54789</formula2>
    </dataValidation>
    <dataValidation allowBlank="1" showInputMessage="1" showErrorMessage="1" promptTitle="DÍAS EFECTIVOS EN EL PERÍODO" prompt="Días para cálculo" sqref="D20"/>
    <dataValidation allowBlank="1" showInputMessage="1" showErrorMessage="1" promptTitle="FECHA DE ALTA EN LA EMPRESA" prompt="Primer día de trabajo" sqref="D12"/>
    <dataValidation allowBlank="1" showInputMessage="1" showErrorMessage="1" promptTitle="ÚLTIMO DÍA A TENER EN CUENTA" prompt="Fecha final para el cálculo" sqref="D16"/>
    <dataValidation allowBlank="1" showInputMessage="1" showErrorMessage="1" promptTitle="FECHA COMIENZO DEVENGO" prompt="Normalmente 1 Enero " sqref="D14"/>
    <dataValidation allowBlank="1" showInputMessage="1" showErrorMessage="1" promptTitle="DÍAS DE VACACIONES POR CADA AÑO" prompt="trabajado" sqref="D18"/>
  </dataValidations>
  <printOptions horizontalCentered="1" verticalCentered="1"/>
  <pageMargins left="0.7874015748031497" right="0.7874015748031497" top="0.984251968503937" bottom="0.984251968503937" header="0" footer="0"/>
  <pageSetup fitToHeight="1" fitToWidth="1" orientation="landscape" paperSize="9" scale="74" r:id="rId2"/>
  <drawing r:id="rId1"/>
</worksheet>
</file>

<file path=xl/worksheets/sheet9.xml><?xml version="1.0" encoding="utf-8"?>
<worksheet xmlns="http://schemas.openxmlformats.org/spreadsheetml/2006/main" xmlns:r="http://schemas.openxmlformats.org/officeDocument/2006/relationships">
  <sheetPr>
    <tabColor indexed="53"/>
    <pageSetUpPr fitToPage="1"/>
  </sheetPr>
  <dimension ref="A1:AQ598"/>
  <sheetViews>
    <sheetView showGridLines="0" showRowColHeaders="0" showZeros="0" showOutlineSymbols="0" workbookViewId="0" topLeftCell="B341">
      <selection activeCell="A345" sqref="A345:A385"/>
    </sheetView>
  </sheetViews>
  <sheetFormatPr defaultColWidth="11.421875" defaultRowHeight="12.75"/>
  <cols>
    <col min="1" max="1" width="2.8515625" style="0" hidden="1" customWidth="1"/>
    <col min="2" max="2" width="4.28125" style="0" customWidth="1"/>
    <col min="3" max="3" width="1.7109375" style="0" customWidth="1"/>
    <col min="4" max="4" width="2.7109375" style="0" customWidth="1"/>
    <col min="5" max="5" width="15.00390625" style="0" customWidth="1"/>
    <col min="6" max="6" width="20.7109375" style="0" customWidth="1"/>
    <col min="7" max="7" width="6.00390625" style="0" customWidth="1"/>
    <col min="8" max="8" width="15.00390625" style="0" customWidth="1"/>
    <col min="9" max="9" width="2.421875" style="0" customWidth="1"/>
    <col min="10" max="10" width="14.00390625" style="0" customWidth="1"/>
    <col min="11" max="11" width="12.7109375" style="0" customWidth="1"/>
    <col min="12" max="12" width="13.7109375" style="0" customWidth="1"/>
    <col min="13" max="13" width="2.8515625" style="0" customWidth="1"/>
    <col min="14" max="14" width="13.7109375" style="0" customWidth="1"/>
    <col min="15" max="15" width="2.7109375" style="0" customWidth="1"/>
    <col min="16" max="16" width="1.7109375" style="0" customWidth="1"/>
    <col min="17" max="17" width="2.8515625" style="0" customWidth="1"/>
    <col min="18" max="42" width="10.7109375" style="0" customWidth="1"/>
    <col min="43" max="43" width="17.8515625" style="0" customWidth="1"/>
  </cols>
  <sheetData>
    <row r="1" spans="2:43" ht="12" customHeight="1">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row>
    <row r="2" spans="2:43" ht="18" customHeight="1">
      <c r="B2" s="8"/>
      <c r="C2" s="186"/>
      <c r="D2" s="187"/>
      <c r="E2" s="187"/>
      <c r="F2" s="187"/>
      <c r="G2" s="187"/>
      <c r="H2" s="187"/>
      <c r="I2" s="187"/>
      <c r="J2" s="187"/>
      <c r="K2" s="187"/>
      <c r="L2" s="187"/>
      <c r="M2" s="187"/>
      <c r="N2" s="187"/>
      <c r="O2" s="187"/>
      <c r="P2" s="188"/>
      <c r="Q2" s="8"/>
      <c r="R2" s="8"/>
      <c r="S2" s="8"/>
      <c r="T2" s="8"/>
      <c r="U2" s="8"/>
      <c r="V2" s="8"/>
      <c r="W2" s="8"/>
      <c r="X2" s="8"/>
      <c r="Y2" s="8"/>
      <c r="Z2" s="8"/>
      <c r="AA2" s="8"/>
      <c r="AB2" s="8"/>
      <c r="AC2" s="8"/>
      <c r="AD2" s="8"/>
      <c r="AE2" s="8"/>
      <c r="AF2" s="8"/>
      <c r="AG2" s="8"/>
      <c r="AH2" s="8"/>
      <c r="AI2" s="8"/>
      <c r="AJ2" s="8"/>
      <c r="AK2" s="8"/>
      <c r="AL2" s="8"/>
      <c r="AM2" s="8"/>
      <c r="AN2" s="8"/>
      <c r="AO2" s="8"/>
      <c r="AP2" s="8"/>
      <c r="AQ2" s="8"/>
    </row>
    <row r="3" spans="2:43" ht="19.5">
      <c r="B3" s="50"/>
      <c r="C3" s="758" t="str">
        <f>INI!$C$8</f>
        <v>CALCULADORA SALARIAL</v>
      </c>
      <c r="D3" s="759"/>
      <c r="E3" s="759"/>
      <c r="F3" s="759"/>
      <c r="G3" s="759"/>
      <c r="H3" s="759"/>
      <c r="I3" s="759"/>
      <c r="J3" s="759"/>
      <c r="K3" s="759"/>
      <c r="L3" s="759"/>
      <c r="M3" s="759"/>
      <c r="N3" s="759"/>
      <c r="O3" s="759"/>
      <c r="P3" s="759"/>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row>
    <row r="4" spans="2:43" ht="18">
      <c r="B4" s="50"/>
      <c r="C4" s="762" t="s">
        <v>236</v>
      </c>
      <c r="D4" s="763"/>
      <c r="E4" s="763"/>
      <c r="F4" s="763"/>
      <c r="G4" s="763"/>
      <c r="H4" s="763"/>
      <c r="I4" s="763"/>
      <c r="J4" s="763"/>
      <c r="K4" s="763"/>
      <c r="L4" s="763"/>
      <c r="M4" s="763"/>
      <c r="N4" s="763"/>
      <c r="O4" s="763"/>
      <c r="P4" s="764"/>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row>
    <row r="5" spans="2:43" ht="6" customHeight="1">
      <c r="B5" s="50"/>
      <c r="C5" s="443"/>
      <c r="D5" s="444"/>
      <c r="E5" s="444"/>
      <c r="F5" s="444"/>
      <c r="G5" s="444"/>
      <c r="H5" s="444"/>
      <c r="I5" s="444"/>
      <c r="J5" s="444"/>
      <c r="K5" s="444"/>
      <c r="L5" s="444"/>
      <c r="M5" s="444"/>
      <c r="N5" s="444"/>
      <c r="O5" s="444"/>
      <c r="P5" s="445"/>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row>
    <row r="6" spans="2:43" ht="18">
      <c r="B6" s="50"/>
      <c r="C6" s="446"/>
      <c r="D6" s="447"/>
      <c r="E6" s="448" t="s">
        <v>290</v>
      </c>
      <c r="F6" s="449"/>
      <c r="G6" s="447"/>
      <c r="H6" s="447"/>
      <c r="I6" s="447"/>
      <c r="J6" s="447"/>
      <c r="K6" s="447"/>
      <c r="L6" s="447"/>
      <c r="M6" s="447"/>
      <c r="N6" s="447"/>
      <c r="O6" s="447"/>
      <c r="P6" s="4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row>
    <row r="7" spans="2:43" ht="18">
      <c r="B7" s="50"/>
      <c r="C7" s="446"/>
      <c r="D7" s="447"/>
      <c r="E7" s="451" t="s">
        <v>316</v>
      </c>
      <c r="F7" s="449"/>
      <c r="G7" s="447"/>
      <c r="H7" s="447"/>
      <c r="I7" s="447"/>
      <c r="J7" s="447"/>
      <c r="K7" s="447"/>
      <c r="L7" s="447"/>
      <c r="M7" s="447"/>
      <c r="N7" s="447"/>
      <c r="O7" s="447"/>
      <c r="P7" s="4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row>
    <row r="8" spans="2:43" ht="15">
      <c r="B8" s="50"/>
      <c r="C8" s="446"/>
      <c r="D8" s="447"/>
      <c r="E8" s="422" t="s">
        <v>303</v>
      </c>
      <c r="F8" s="452"/>
      <c r="G8" s="447"/>
      <c r="H8" s="447"/>
      <c r="I8" s="447"/>
      <c r="J8" s="447"/>
      <c r="K8" s="447"/>
      <c r="L8" s="447"/>
      <c r="M8" s="447"/>
      <c r="N8" s="447"/>
      <c r="O8" s="447"/>
      <c r="P8" s="4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row>
    <row r="9" spans="2:43" ht="15">
      <c r="B9" s="50"/>
      <c r="C9" s="446"/>
      <c r="D9" s="447"/>
      <c r="E9" s="422" t="s">
        <v>304</v>
      </c>
      <c r="F9" s="37"/>
      <c r="G9" s="447"/>
      <c r="H9" s="447"/>
      <c r="I9" s="447"/>
      <c r="J9" s="447"/>
      <c r="K9" s="447"/>
      <c r="L9" s="447"/>
      <c r="M9" s="447"/>
      <c r="N9" s="447"/>
      <c r="O9" s="447"/>
      <c r="P9" s="4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row>
    <row r="10" spans="2:43" ht="15">
      <c r="B10" s="50"/>
      <c r="C10" s="446"/>
      <c r="D10" s="447"/>
      <c r="E10" s="349" t="s">
        <v>305</v>
      </c>
      <c r="F10" s="37"/>
      <c r="G10" s="447"/>
      <c r="H10" s="447"/>
      <c r="I10" s="447"/>
      <c r="J10" s="447"/>
      <c r="K10" s="447"/>
      <c r="L10" s="447"/>
      <c r="M10" s="447"/>
      <c r="N10" s="447"/>
      <c r="O10" s="447"/>
      <c r="P10" s="4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row>
    <row r="11" spans="2:43" ht="15">
      <c r="B11" s="50"/>
      <c r="C11" s="446"/>
      <c r="D11" s="447"/>
      <c r="E11" s="349" t="s">
        <v>306</v>
      </c>
      <c r="F11" s="36"/>
      <c r="G11" s="447"/>
      <c r="H11" s="447"/>
      <c r="I11" s="447"/>
      <c r="J11" s="447"/>
      <c r="K11" s="447"/>
      <c r="L11" s="447"/>
      <c r="M11" s="447"/>
      <c r="N11" s="447"/>
      <c r="O11" s="447"/>
      <c r="P11" s="4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row>
    <row r="12" spans="2:43" ht="15">
      <c r="B12" s="50"/>
      <c r="C12" s="446"/>
      <c r="D12" s="447"/>
      <c r="E12" s="36"/>
      <c r="F12" s="36"/>
      <c r="G12" s="447"/>
      <c r="H12" s="447"/>
      <c r="I12" s="447"/>
      <c r="J12" s="447"/>
      <c r="K12" s="447"/>
      <c r="L12" s="447"/>
      <c r="M12" s="447"/>
      <c r="N12" s="447"/>
      <c r="O12" s="447"/>
      <c r="P12" s="4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row>
    <row r="13" spans="2:43" ht="9" customHeight="1">
      <c r="B13" s="50"/>
      <c r="C13" s="446"/>
      <c r="D13" s="447"/>
      <c r="E13" s="453"/>
      <c r="F13" s="454"/>
      <c r="G13" s="36"/>
      <c r="H13" s="447"/>
      <c r="I13" s="447"/>
      <c r="J13" s="447"/>
      <c r="K13" s="447"/>
      <c r="L13" s="447"/>
      <c r="M13" s="447"/>
      <c r="N13" s="447"/>
      <c r="O13" s="447"/>
      <c r="P13" s="4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row>
    <row r="14" spans="2:43" ht="21.75" customHeight="1">
      <c r="B14" s="50"/>
      <c r="C14" s="446"/>
      <c r="D14" s="447"/>
      <c r="E14" s="455" t="s">
        <v>292</v>
      </c>
      <c r="F14" s="456"/>
      <c r="G14" s="456"/>
      <c r="H14" s="456"/>
      <c r="I14" s="456"/>
      <c r="J14" s="456"/>
      <c r="K14" s="456"/>
      <c r="L14" s="456"/>
      <c r="M14" s="456"/>
      <c r="N14" s="457"/>
      <c r="O14" s="447"/>
      <c r="P14" s="4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row>
    <row r="15" spans="2:43" s="176" customFormat="1" ht="11.25">
      <c r="B15" s="185"/>
      <c r="C15" s="458"/>
      <c r="D15" s="459"/>
      <c r="E15" s="460" t="s">
        <v>320</v>
      </c>
      <c r="F15" s="461"/>
      <c r="G15" s="461"/>
      <c r="H15" s="461"/>
      <c r="I15" s="461"/>
      <c r="J15" s="461"/>
      <c r="K15" s="461"/>
      <c r="L15" s="461"/>
      <c r="M15" s="461"/>
      <c r="N15" s="462"/>
      <c r="O15" s="459"/>
      <c r="P15" s="463"/>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row>
    <row r="16" spans="2:43" s="176" customFormat="1" ht="11.25">
      <c r="B16" s="185"/>
      <c r="C16" s="458"/>
      <c r="D16" s="459"/>
      <c r="E16" s="460" t="s">
        <v>293</v>
      </c>
      <c r="F16" s="461"/>
      <c r="G16" s="461"/>
      <c r="H16" s="461"/>
      <c r="I16" s="461"/>
      <c r="J16" s="461"/>
      <c r="K16" s="461"/>
      <c r="L16" s="461"/>
      <c r="M16" s="461"/>
      <c r="N16" s="462"/>
      <c r="O16" s="459"/>
      <c r="P16" s="463"/>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row>
    <row r="17" spans="2:43" s="176" customFormat="1" ht="11.25">
      <c r="B17" s="185"/>
      <c r="C17" s="458"/>
      <c r="D17" s="459"/>
      <c r="E17" s="460" t="s">
        <v>291</v>
      </c>
      <c r="F17" s="461"/>
      <c r="G17" s="461"/>
      <c r="H17" s="461"/>
      <c r="I17" s="461"/>
      <c r="J17" s="461"/>
      <c r="K17" s="461"/>
      <c r="L17" s="461"/>
      <c r="M17" s="461"/>
      <c r="N17" s="462"/>
      <c r="O17" s="459"/>
      <c r="P17" s="463"/>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row>
    <row r="18" spans="2:43" ht="15">
      <c r="B18" s="50"/>
      <c r="C18" s="446"/>
      <c r="D18" s="447"/>
      <c r="E18" s="464"/>
      <c r="F18" s="465"/>
      <c r="G18" s="466"/>
      <c r="H18" s="466"/>
      <c r="I18" s="466"/>
      <c r="J18" s="466"/>
      <c r="K18" s="466"/>
      <c r="L18" s="466"/>
      <c r="M18" s="466"/>
      <c r="N18" s="467"/>
      <c r="O18" s="447"/>
      <c r="P18" s="4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row>
    <row r="19" spans="2:43" ht="12.75">
      <c r="B19" s="50"/>
      <c r="C19" s="43"/>
      <c r="D19" s="44"/>
      <c r="E19" s="44"/>
      <c r="F19" s="44"/>
      <c r="G19" s="44"/>
      <c r="H19" s="44"/>
      <c r="I19" s="44"/>
      <c r="J19" s="44"/>
      <c r="K19" s="44"/>
      <c r="L19" s="44"/>
      <c r="M19" s="44"/>
      <c r="N19" s="44"/>
      <c r="O19" s="44"/>
      <c r="P19" s="45"/>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row>
    <row r="20" spans="2:43" ht="18">
      <c r="B20" s="50"/>
      <c r="C20" s="29"/>
      <c r="D20" s="760"/>
      <c r="E20" s="760"/>
      <c r="F20" s="760"/>
      <c r="G20" s="760"/>
      <c r="H20" s="760"/>
      <c r="I20" s="760"/>
      <c r="J20" s="760"/>
      <c r="K20" s="760"/>
      <c r="L20" s="760"/>
      <c r="M20" s="760"/>
      <c r="N20" s="760"/>
      <c r="O20" s="760"/>
      <c r="P20" s="761"/>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row>
    <row r="21" spans="2:43" ht="12.75">
      <c r="B21" s="50"/>
      <c r="C21" s="50"/>
      <c r="D21" s="468"/>
      <c r="E21" s="468"/>
      <c r="F21" s="468"/>
      <c r="G21" s="468"/>
      <c r="H21" s="468"/>
      <c r="I21" s="468"/>
      <c r="J21" s="468"/>
      <c r="K21" s="468"/>
      <c r="L21" s="468"/>
      <c r="M21" s="468"/>
      <c r="N21" s="468"/>
      <c r="O21" s="468"/>
      <c r="P21" s="468"/>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row>
    <row r="22" spans="2:43" ht="12.75">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row>
    <row r="23" spans="2:43" ht="12.75">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row>
    <row r="24" spans="2:43" ht="12.75">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row>
    <row r="25" spans="2:43" ht="12.75">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row>
    <row r="26" spans="2:43" ht="12.75">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row>
    <row r="27" spans="2:43" ht="12.75">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row>
    <row r="28" spans="2:43" ht="12.75">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row>
    <row r="29" spans="2:43" ht="12.75">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row>
    <row r="30" spans="2:43" ht="12.75">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row>
    <row r="31" spans="2:43" ht="18">
      <c r="B31" s="50"/>
      <c r="C31" s="29"/>
      <c r="D31" s="760"/>
      <c r="E31" s="760"/>
      <c r="F31" s="760"/>
      <c r="G31" s="760"/>
      <c r="H31" s="760"/>
      <c r="I31" s="760"/>
      <c r="J31" s="760"/>
      <c r="K31" s="760"/>
      <c r="L31" s="760"/>
      <c r="M31" s="760"/>
      <c r="N31" s="760"/>
      <c r="O31" s="760"/>
      <c r="P31" s="761"/>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row>
    <row r="32" spans="2:43" ht="12.75">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row>
    <row r="33" spans="2:43" ht="12.75">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row>
    <row r="34" spans="2:43" ht="12.75">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row>
    <row r="35" spans="2:43" ht="12.75">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row>
    <row r="36" spans="2:43" ht="12.75">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row>
    <row r="37" spans="2:43" ht="12.75">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row>
    <row r="38" spans="2:43" ht="12.75">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row>
    <row r="39" spans="2:43" ht="12.75">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row>
    <row r="40" spans="2:43" ht="12.75">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row>
    <row r="41" spans="2:43" ht="12.75">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row>
    <row r="42" spans="2:43" ht="12.75">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row>
    <row r="43" spans="2:43" ht="12.75">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row>
    <row r="44" spans="2:43" ht="12.75">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row>
    <row r="45" spans="2:43" ht="12.75">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row>
    <row r="46" spans="2:43" ht="12.75">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row>
    <row r="47" spans="2:43" ht="12.75">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row>
    <row r="48" spans="2:43" ht="12.75">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row>
    <row r="49" spans="2:43" ht="12.75">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row>
    <row r="50" spans="2:43" ht="12.75">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row>
    <row r="51" spans="2:43" ht="12.75">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row>
    <row r="52" spans="2:43" ht="12.75">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row>
    <row r="53" spans="2:43" ht="12.75">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row>
    <row r="54" spans="2:43" ht="12.75">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row>
    <row r="55" spans="2:43" ht="12.75">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row>
    <row r="56" spans="2:43" ht="12.75">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row>
    <row r="57" spans="2:43" ht="12.75">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row>
    <row r="58" spans="2:43" ht="12.75">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row>
    <row r="59" spans="2:43" ht="12.75">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row>
    <row r="60" spans="2:43" ht="12.75">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row>
    <row r="61" spans="2:43" ht="12.75">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row>
    <row r="62" spans="2:43" ht="12.75">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row>
    <row r="63" spans="2:43" ht="12.75">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row>
    <row r="64" spans="2:43" ht="12.75">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row>
    <row r="65" spans="2:43" ht="12.75">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row>
    <row r="66" spans="2:43" ht="12.75">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row>
    <row r="67" spans="2:43" ht="12.75">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row>
    <row r="68" spans="2:43" ht="12.75">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row>
    <row r="69" spans="2:43" ht="12.75">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row>
    <row r="70" spans="2:43" ht="12.75">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row>
    <row r="71" spans="2:43" ht="12.75">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row>
    <row r="72" spans="2:43" ht="12.75">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row>
    <row r="73" spans="2:43" ht="12.75">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row>
    <row r="74" spans="2:43" ht="12.75">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row>
    <row r="75" spans="2:43" ht="12.75">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row>
    <row r="76" spans="2:43" ht="12.75">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row>
    <row r="77" spans="2:43" ht="12.75">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row>
    <row r="78" spans="2:43" ht="12.75">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row>
    <row r="79" spans="2:43" ht="12.75">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row>
    <row r="80" spans="2:43" ht="12.75">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row>
    <row r="81" spans="2:43" ht="12.75">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row>
    <row r="82" spans="2:43" ht="12.75">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row>
    <row r="83" spans="2:43" ht="12.75">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row>
    <row r="84" spans="2:43" ht="12.75">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row>
    <row r="85" spans="2:43" ht="12.75">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row>
    <row r="86" spans="2:43" ht="12.75">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row>
    <row r="87" spans="2:43" ht="12.75">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row>
    <row r="88" spans="2:43" ht="12.75">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row>
    <row r="89" spans="2:43" ht="12.75">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row>
    <row r="90" spans="2:43" ht="12.75">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row>
    <row r="91" spans="2:43" ht="12.75">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row>
    <row r="92" spans="2:43" ht="12.75">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row>
    <row r="93" spans="2:43" ht="12.75">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row>
    <row r="94" spans="2:43" ht="12.75">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row>
    <row r="95" spans="2:43" ht="12.75">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row>
    <row r="96" spans="2:43" ht="12.75">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row>
    <row r="97" spans="2:43" ht="12.75">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row>
    <row r="98" spans="2:43" ht="12.75">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row>
    <row r="99" spans="2:43" ht="12.75">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row>
    <row r="100" spans="2:43" ht="12.75">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row>
    <row r="101" spans="2:43" ht="13.5" thickBot="1">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row>
    <row r="102" spans="2:43" ht="23.25" customHeight="1" thickBot="1">
      <c r="B102" s="50"/>
      <c r="C102" s="50"/>
      <c r="D102" s="766" t="s">
        <v>317</v>
      </c>
      <c r="E102" s="767"/>
      <c r="F102" s="767"/>
      <c r="G102" s="767"/>
      <c r="H102" s="767"/>
      <c r="I102" s="767"/>
      <c r="J102" s="767"/>
      <c r="K102" s="767"/>
      <c r="L102" s="767"/>
      <c r="M102" s="767"/>
      <c r="N102" s="767"/>
      <c r="O102" s="767"/>
      <c r="P102" s="768"/>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row>
    <row r="103" spans="2:43" ht="12.75">
      <c r="B103" s="50"/>
      <c r="C103" s="50"/>
      <c r="D103" s="765"/>
      <c r="E103" s="765"/>
      <c r="F103" s="765"/>
      <c r="G103" s="765"/>
      <c r="H103" s="765"/>
      <c r="I103" s="765"/>
      <c r="J103" s="765"/>
      <c r="K103" s="765"/>
      <c r="L103" s="765"/>
      <c r="M103" s="765"/>
      <c r="N103" s="765"/>
      <c r="O103" s="765"/>
      <c r="P103" s="765"/>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row>
    <row r="104" spans="2:43" ht="18" customHeight="1">
      <c r="B104" s="50"/>
      <c r="C104" s="50"/>
      <c r="D104" s="765"/>
      <c r="E104" s="765"/>
      <c r="F104" s="765"/>
      <c r="G104" s="765"/>
      <c r="H104" s="765"/>
      <c r="I104" s="765"/>
      <c r="J104" s="765"/>
      <c r="K104" s="765"/>
      <c r="L104" s="765"/>
      <c r="M104" s="765"/>
      <c r="N104" s="765"/>
      <c r="O104" s="765"/>
      <c r="P104" s="765"/>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row>
    <row r="105" spans="2:43" ht="18" customHeight="1">
      <c r="B105" s="50"/>
      <c r="C105" s="50"/>
      <c r="D105" s="765"/>
      <c r="E105" s="765"/>
      <c r="F105" s="765"/>
      <c r="G105" s="765"/>
      <c r="H105" s="765"/>
      <c r="I105" s="765"/>
      <c r="J105" s="765"/>
      <c r="K105" s="765"/>
      <c r="L105" s="765"/>
      <c r="M105" s="765"/>
      <c r="N105" s="765"/>
      <c r="O105" s="765"/>
      <c r="P105" s="765"/>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row>
    <row r="106" spans="2:43" ht="18" customHeight="1">
      <c r="B106" s="50"/>
      <c r="C106" s="50"/>
      <c r="D106" s="765"/>
      <c r="E106" s="765"/>
      <c r="F106" s="765"/>
      <c r="G106" s="765"/>
      <c r="H106" s="765"/>
      <c r="I106" s="765"/>
      <c r="J106" s="765"/>
      <c r="K106" s="765"/>
      <c r="L106" s="765"/>
      <c r="M106" s="765"/>
      <c r="N106" s="765"/>
      <c r="O106" s="765"/>
      <c r="P106" s="765"/>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row>
    <row r="107" spans="2:43" ht="18" customHeight="1">
      <c r="B107" s="50"/>
      <c r="C107" s="50"/>
      <c r="D107" s="765"/>
      <c r="E107" s="765"/>
      <c r="F107" s="765"/>
      <c r="G107" s="765"/>
      <c r="H107" s="765"/>
      <c r="I107" s="765"/>
      <c r="J107" s="765"/>
      <c r="K107" s="765"/>
      <c r="L107" s="765"/>
      <c r="M107" s="765"/>
      <c r="N107" s="765"/>
      <c r="O107" s="765"/>
      <c r="P107" s="765"/>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row>
    <row r="108" spans="2:43" ht="18" customHeight="1">
      <c r="B108" s="50"/>
      <c r="C108" s="50"/>
      <c r="D108" s="765"/>
      <c r="E108" s="765"/>
      <c r="F108" s="765"/>
      <c r="G108" s="765"/>
      <c r="H108" s="765"/>
      <c r="I108" s="765"/>
      <c r="J108" s="765"/>
      <c r="K108" s="765"/>
      <c r="L108" s="765"/>
      <c r="M108" s="765"/>
      <c r="N108" s="765"/>
      <c r="O108" s="765"/>
      <c r="P108" s="765"/>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row>
    <row r="109" spans="2:43" ht="18" customHeight="1">
      <c r="B109" s="50"/>
      <c r="C109" s="50"/>
      <c r="D109" s="765"/>
      <c r="E109" s="765"/>
      <c r="F109" s="765"/>
      <c r="G109" s="765"/>
      <c r="H109" s="765"/>
      <c r="I109" s="765"/>
      <c r="J109" s="765"/>
      <c r="K109" s="765"/>
      <c r="L109" s="765"/>
      <c r="M109" s="765"/>
      <c r="N109" s="765"/>
      <c r="O109" s="765"/>
      <c r="P109" s="765"/>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row>
    <row r="110" spans="2:43" ht="18" customHeight="1">
      <c r="B110" s="50"/>
      <c r="C110" s="50"/>
      <c r="D110" s="765"/>
      <c r="E110" s="765"/>
      <c r="F110" s="765"/>
      <c r="G110" s="765"/>
      <c r="H110" s="765"/>
      <c r="I110" s="765"/>
      <c r="J110" s="765"/>
      <c r="K110" s="765"/>
      <c r="L110" s="765"/>
      <c r="M110" s="765"/>
      <c r="N110" s="765"/>
      <c r="O110" s="765"/>
      <c r="P110" s="765"/>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row>
    <row r="111" spans="2:43" ht="18" customHeight="1">
      <c r="B111" s="50"/>
      <c r="C111" s="50"/>
      <c r="D111" s="765"/>
      <c r="E111" s="765"/>
      <c r="F111" s="765"/>
      <c r="G111" s="765"/>
      <c r="H111" s="765"/>
      <c r="I111" s="765"/>
      <c r="J111" s="765"/>
      <c r="K111" s="765"/>
      <c r="L111" s="765"/>
      <c r="M111" s="765"/>
      <c r="N111" s="765"/>
      <c r="O111" s="765"/>
      <c r="P111" s="765"/>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row>
    <row r="112" spans="2:43" ht="18" customHeight="1">
      <c r="B112" s="50"/>
      <c r="C112" s="50"/>
      <c r="D112" s="765"/>
      <c r="E112" s="765"/>
      <c r="F112" s="765"/>
      <c r="G112" s="765"/>
      <c r="H112" s="765"/>
      <c r="I112" s="765"/>
      <c r="J112" s="765"/>
      <c r="K112" s="765"/>
      <c r="L112" s="765"/>
      <c r="M112" s="765"/>
      <c r="N112" s="765"/>
      <c r="O112" s="765"/>
      <c r="P112" s="765"/>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row>
    <row r="113" spans="2:43" ht="12.75">
      <c r="B113" s="50"/>
      <c r="C113" s="50"/>
      <c r="D113" s="765"/>
      <c r="E113" s="765"/>
      <c r="F113" s="765"/>
      <c r="G113" s="765"/>
      <c r="H113" s="765"/>
      <c r="I113" s="765"/>
      <c r="J113" s="765"/>
      <c r="K113" s="765"/>
      <c r="L113" s="765"/>
      <c r="M113" s="765"/>
      <c r="N113" s="765"/>
      <c r="O113" s="765"/>
      <c r="P113" s="765"/>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row>
    <row r="114" spans="2:43" ht="12.75">
      <c r="B114" s="50"/>
      <c r="C114" s="50"/>
      <c r="D114" s="765"/>
      <c r="E114" s="765"/>
      <c r="F114" s="765"/>
      <c r="G114" s="765"/>
      <c r="H114" s="765"/>
      <c r="I114" s="765"/>
      <c r="J114" s="765"/>
      <c r="K114" s="765"/>
      <c r="L114" s="765"/>
      <c r="M114" s="765"/>
      <c r="N114" s="765"/>
      <c r="O114" s="765"/>
      <c r="P114" s="765"/>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row>
    <row r="115" spans="2:43" ht="12.75">
      <c r="B115" s="50"/>
      <c r="C115" s="50"/>
      <c r="D115" s="765"/>
      <c r="E115" s="765"/>
      <c r="F115" s="765"/>
      <c r="G115" s="765"/>
      <c r="H115" s="765"/>
      <c r="I115" s="765"/>
      <c r="J115" s="765"/>
      <c r="K115" s="765"/>
      <c r="L115" s="765"/>
      <c r="M115" s="765"/>
      <c r="N115" s="765"/>
      <c r="O115" s="765"/>
      <c r="P115" s="765"/>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row>
    <row r="116" spans="2:43" ht="12.75">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row>
    <row r="117" spans="2:43" ht="12.75">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row>
    <row r="118" spans="2:43" ht="12.75">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row>
    <row r="119" spans="2:43" ht="12.75">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row>
    <row r="120" spans="2:43" ht="12.75">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row>
    <row r="121" spans="2:43" ht="12.75">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row>
    <row r="122" spans="2:43" ht="12.75">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row>
    <row r="123" spans="2:43" ht="12.75">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row>
    <row r="124" spans="2:43" ht="12.75">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row>
    <row r="125" spans="2:43" ht="12.75">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row>
    <row r="126" spans="2:43" ht="12.75">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row>
    <row r="127" spans="2:43" ht="12.75">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row>
    <row r="128" spans="2:43" ht="12.75">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row>
    <row r="129" spans="2:43" ht="12.75">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row>
    <row r="130" spans="2:43" ht="12.75">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row>
    <row r="131" spans="2:43" ht="12.75">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row>
    <row r="132" spans="2:43" ht="12.75">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row>
    <row r="133" spans="2:43" ht="12.75">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row>
    <row r="134" spans="2:43" ht="12.75">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row>
    <row r="135" spans="2:43" ht="12.75">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row>
    <row r="136" spans="2:43" ht="12.75">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row>
    <row r="137" spans="2:43" ht="12.75">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row>
    <row r="138" spans="2:43" ht="12.75">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row>
    <row r="139" spans="2:43" ht="12.75">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row>
    <row r="140" spans="2:43" ht="12.75">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row>
    <row r="141" spans="2:43" ht="12.75">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row>
    <row r="142" spans="2:43" ht="12.75">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row>
    <row r="143" spans="2:43" ht="12.75">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row>
    <row r="144" spans="2:43" ht="12.75">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row>
    <row r="145" spans="2:43" ht="12.75">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row>
    <row r="146" spans="2:43" ht="12.75">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row>
    <row r="147" spans="2:43" ht="12.75">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row>
    <row r="148" spans="2:43" ht="12.75">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row>
    <row r="149" spans="2:43" ht="12.75">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row>
    <row r="150" spans="2:43" ht="12.75">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row>
    <row r="151" spans="2:43" ht="12.75">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row>
    <row r="152" spans="2:43" ht="12.75">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row>
    <row r="153" spans="2:43" ht="12.75">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row>
    <row r="154" spans="2:43" ht="12.75">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row>
    <row r="155" spans="2:43" ht="12.75">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row>
    <row r="156" spans="2:43" ht="12.75">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row>
    <row r="157" spans="2:43" ht="12.75">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row>
    <row r="158" spans="2:43" ht="12.75">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row>
    <row r="159" spans="2:43" ht="12.75">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row>
    <row r="160" spans="2:43" ht="12.75">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row>
    <row r="161" spans="2:43" ht="12.75">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row>
    <row r="162" spans="2:43" ht="12.75">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row>
    <row r="163" spans="2:43" ht="12.75">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row>
    <row r="164" spans="2:43" ht="12.75">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row>
    <row r="165" spans="2:43" ht="12.75">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row>
    <row r="166" spans="2:43" ht="12.75">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row>
    <row r="167" spans="2:43" ht="12.75">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row>
    <row r="168" spans="2:43" ht="12.75">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row>
    <row r="169" spans="2:43" ht="12.75">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row>
    <row r="170" spans="2:43" ht="12.75">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row>
    <row r="171" spans="2:43" ht="12.75">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row>
    <row r="172" spans="2:43" ht="12.75">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row>
    <row r="173" spans="2:43" ht="12.75">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row>
    <row r="174" spans="2:43" ht="12.75">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row>
    <row r="175" spans="2:43" ht="12.75">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row>
    <row r="176" spans="2:43" ht="12.75">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row>
    <row r="177" spans="2:43" ht="12.75">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row>
    <row r="178" spans="2:43" ht="12.75">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row>
    <row r="179" spans="2:43" ht="12.75">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row>
    <row r="180" spans="2:43" ht="12.75">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row>
    <row r="181" spans="2:43" ht="12.75">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row>
    <row r="182" spans="2:43" ht="12.75">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row>
    <row r="183" spans="2:43" ht="12.75">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row>
    <row r="184" spans="2:43" ht="12.75">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row>
    <row r="185" spans="2:43" ht="12.75">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row>
    <row r="186" spans="2:43" ht="12.75">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row>
    <row r="187" spans="2:43" ht="12.75">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row>
    <row r="188" spans="2:43" ht="12.75">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row>
    <row r="189" spans="2:43" ht="12.75">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row>
    <row r="190" spans="2:43" ht="12.75">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row>
    <row r="191" spans="2:43" ht="12.75">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row>
    <row r="192" spans="2:43" ht="12.75">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row>
    <row r="193" spans="2:43" ht="12.75">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row>
    <row r="194" spans="2:43" ht="12.75">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row>
    <row r="195" spans="2:43" ht="12.75">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row>
    <row r="196" spans="2:43" ht="12.75">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row>
    <row r="197" spans="2:43" ht="12.75">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row>
    <row r="198" spans="2:43" ht="12.75">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row>
    <row r="199" spans="2:43" ht="12.75">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row>
    <row r="200" spans="2:43" ht="12.75">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row>
    <row r="201" spans="2:43" ht="12.75">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c r="AQ201" s="50"/>
    </row>
    <row r="202" spans="2:43" ht="12.75">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row>
    <row r="203" spans="2:43" ht="12.75">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c r="AQ203" s="50"/>
    </row>
    <row r="204" spans="2:43" ht="12.75">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row>
    <row r="205" spans="2:43" ht="12.75">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c r="AP205" s="50"/>
      <c r="AQ205" s="50"/>
    </row>
    <row r="206" spans="2:43" ht="12.75">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c r="AQ206" s="50"/>
    </row>
    <row r="207" spans="2:43" ht="12.75">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row>
    <row r="208" spans="2:43" ht="12.75">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c r="AQ208" s="50"/>
    </row>
    <row r="209" spans="2:43" ht="12.75">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row>
    <row r="210" spans="2:43" ht="12.75">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c r="AQ210" s="50"/>
    </row>
    <row r="211" spans="2:43" ht="12.75">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row>
    <row r="212" spans="2:43" ht="12.75">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row>
    <row r="213" spans="2:43" ht="12.75">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0"/>
    </row>
    <row r="214" spans="2:43" ht="12.75">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c r="AQ214" s="50"/>
    </row>
    <row r="215" spans="2:43" ht="12.75">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row>
    <row r="216" spans="2:43" ht="12.75">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row>
    <row r="217" spans="2:43" ht="12.75">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c r="AP217" s="50"/>
      <c r="AQ217" s="50"/>
    </row>
    <row r="218" spans="2:43" ht="12.75">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row>
    <row r="219" spans="2:43" ht="12.75">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row>
    <row r="220" spans="2:43" ht="12.75">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c r="AQ220" s="50"/>
    </row>
    <row r="221" spans="2:43" ht="12.75">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c r="AQ221" s="50"/>
    </row>
    <row r="222" spans="2:43" ht="12.75">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c r="AQ222" s="50"/>
    </row>
    <row r="223" spans="2:43" ht="12.75">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row>
    <row r="224" spans="2:43" ht="12.75">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c r="AP224" s="50"/>
      <c r="AQ224" s="50"/>
    </row>
    <row r="225" spans="2:43" ht="12.75">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c r="AQ225" s="50"/>
    </row>
    <row r="226" spans="2:43" ht="12.75">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c r="AQ226" s="50"/>
    </row>
    <row r="227" spans="2:43" ht="12.75">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row>
    <row r="228" spans="2:43" ht="12.75">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c r="AP228" s="50"/>
      <c r="AQ228" s="50"/>
    </row>
    <row r="229" spans="2:43" ht="12.75">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c r="AP229" s="50"/>
      <c r="AQ229" s="50"/>
    </row>
    <row r="230" spans="2:43" ht="12.75">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c r="AQ230" s="50"/>
    </row>
    <row r="231" spans="2:43" ht="12.75">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c r="AQ231" s="50"/>
    </row>
    <row r="232" spans="2:43" ht="12.75">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c r="AQ232" s="50"/>
    </row>
    <row r="233" spans="2:43" ht="12.75">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c r="AQ233" s="50"/>
    </row>
    <row r="234" spans="2:43" ht="12.75">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row>
    <row r="235" spans="2:43" ht="12.75">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row>
    <row r="236" spans="2:43" ht="12.75">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c r="AQ236" s="50"/>
    </row>
    <row r="237" spans="2:43" ht="12.75">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c r="AQ237" s="50"/>
    </row>
    <row r="238" spans="2:43" ht="12.75">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50"/>
      <c r="AP238" s="50"/>
      <c r="AQ238" s="50"/>
    </row>
    <row r="239" spans="2:43" ht="12.75">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c r="AQ239" s="50"/>
    </row>
    <row r="240" spans="2:43" ht="12.75">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c r="AQ240" s="50"/>
    </row>
    <row r="241" spans="2:43" ht="12.75">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50"/>
      <c r="AL241" s="50"/>
      <c r="AM241" s="50"/>
      <c r="AN241" s="50"/>
      <c r="AO241" s="50"/>
      <c r="AP241" s="50"/>
      <c r="AQ241" s="50"/>
    </row>
    <row r="242" spans="2:43" ht="12.75">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row>
    <row r="243" spans="2:43" ht="12.75">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row>
    <row r="244" spans="2:43" ht="12.75">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0"/>
      <c r="AC244" s="50"/>
      <c r="AD244" s="50"/>
      <c r="AE244" s="50"/>
      <c r="AF244" s="50"/>
      <c r="AG244" s="50"/>
      <c r="AH244" s="50"/>
      <c r="AI244" s="50"/>
      <c r="AJ244" s="50"/>
      <c r="AK244" s="50"/>
      <c r="AL244" s="50"/>
      <c r="AM244" s="50"/>
      <c r="AN244" s="50"/>
      <c r="AO244" s="50"/>
      <c r="AP244" s="50"/>
      <c r="AQ244" s="50"/>
    </row>
    <row r="245" spans="2:43" ht="12.75">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c r="AC245" s="50"/>
      <c r="AD245" s="50"/>
      <c r="AE245" s="50"/>
      <c r="AF245" s="50"/>
      <c r="AG245" s="50"/>
      <c r="AH245" s="50"/>
      <c r="AI245" s="50"/>
      <c r="AJ245" s="50"/>
      <c r="AK245" s="50"/>
      <c r="AL245" s="50"/>
      <c r="AM245" s="50"/>
      <c r="AN245" s="50"/>
      <c r="AO245" s="50"/>
      <c r="AP245" s="50"/>
      <c r="AQ245" s="50"/>
    </row>
    <row r="246" spans="2:43" ht="12.75">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c r="AC246" s="50"/>
      <c r="AD246" s="50"/>
      <c r="AE246" s="50"/>
      <c r="AF246" s="50"/>
      <c r="AG246" s="50"/>
      <c r="AH246" s="50"/>
      <c r="AI246" s="50"/>
      <c r="AJ246" s="50"/>
      <c r="AK246" s="50"/>
      <c r="AL246" s="50"/>
      <c r="AM246" s="50"/>
      <c r="AN246" s="50"/>
      <c r="AO246" s="50"/>
      <c r="AP246" s="50"/>
      <c r="AQ246" s="50"/>
    </row>
    <row r="247" spans="2:43" ht="12.75">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c r="AQ247" s="50"/>
    </row>
    <row r="248" spans="2:43" ht="12.75">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c r="AB248" s="50"/>
      <c r="AC248" s="50"/>
      <c r="AD248" s="50"/>
      <c r="AE248" s="50"/>
      <c r="AF248" s="50"/>
      <c r="AG248" s="50"/>
      <c r="AH248" s="50"/>
      <c r="AI248" s="50"/>
      <c r="AJ248" s="50"/>
      <c r="AK248" s="50"/>
      <c r="AL248" s="50"/>
      <c r="AM248" s="50"/>
      <c r="AN248" s="50"/>
      <c r="AO248" s="50"/>
      <c r="AP248" s="50"/>
      <c r="AQ248" s="50"/>
    </row>
    <row r="249" spans="2:43" ht="12.75">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50"/>
      <c r="AL249" s="50"/>
      <c r="AM249" s="50"/>
      <c r="AN249" s="50"/>
      <c r="AO249" s="50"/>
      <c r="AP249" s="50"/>
      <c r="AQ249" s="50"/>
    </row>
    <row r="250" spans="2:43" ht="12.75">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c r="AP250" s="50"/>
      <c r="AQ250" s="50"/>
    </row>
    <row r="251" spans="2:43" ht="12.75">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50"/>
      <c r="AH251" s="50"/>
      <c r="AI251" s="50"/>
      <c r="AJ251" s="50"/>
      <c r="AK251" s="50"/>
      <c r="AL251" s="50"/>
      <c r="AM251" s="50"/>
      <c r="AN251" s="50"/>
      <c r="AO251" s="50"/>
      <c r="AP251" s="50"/>
      <c r="AQ251" s="50"/>
    </row>
    <row r="252" spans="2:43" ht="12.75">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50"/>
      <c r="AL252" s="50"/>
      <c r="AM252" s="50"/>
      <c r="AN252" s="50"/>
      <c r="AO252" s="50"/>
      <c r="AP252" s="50"/>
      <c r="AQ252" s="50"/>
    </row>
    <row r="253" spans="2:43" ht="12.75">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50"/>
      <c r="AJ253" s="50"/>
      <c r="AK253" s="50"/>
      <c r="AL253" s="50"/>
      <c r="AM253" s="50"/>
      <c r="AN253" s="50"/>
      <c r="AO253" s="50"/>
      <c r="AP253" s="50"/>
      <c r="AQ253" s="50"/>
    </row>
    <row r="254" spans="2:43" ht="12.75">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c r="AC254" s="50"/>
      <c r="AD254" s="50"/>
      <c r="AE254" s="50"/>
      <c r="AF254" s="50"/>
      <c r="AG254" s="50"/>
      <c r="AH254" s="50"/>
      <c r="AI254" s="50"/>
      <c r="AJ254" s="50"/>
      <c r="AK254" s="50"/>
      <c r="AL254" s="50"/>
      <c r="AM254" s="50"/>
      <c r="AN254" s="50"/>
      <c r="AO254" s="50"/>
      <c r="AP254" s="50"/>
      <c r="AQ254" s="50"/>
    </row>
    <row r="255" spans="2:43" ht="12.75">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c r="AQ255" s="50"/>
    </row>
    <row r="256" spans="2:43" ht="12.75">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c r="AB256" s="50"/>
      <c r="AC256" s="50"/>
      <c r="AD256" s="50"/>
      <c r="AE256" s="50"/>
      <c r="AF256" s="50"/>
      <c r="AG256" s="50"/>
      <c r="AH256" s="50"/>
      <c r="AI256" s="50"/>
      <c r="AJ256" s="50"/>
      <c r="AK256" s="50"/>
      <c r="AL256" s="50"/>
      <c r="AM256" s="50"/>
      <c r="AN256" s="50"/>
      <c r="AO256" s="50"/>
      <c r="AP256" s="50"/>
      <c r="AQ256" s="50"/>
    </row>
    <row r="257" spans="2:43" ht="12.75">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c r="AB257" s="50"/>
      <c r="AC257" s="50"/>
      <c r="AD257" s="50"/>
      <c r="AE257" s="50"/>
      <c r="AF257" s="50"/>
      <c r="AG257" s="50"/>
      <c r="AH257" s="50"/>
      <c r="AI257" s="50"/>
      <c r="AJ257" s="50"/>
      <c r="AK257" s="50"/>
      <c r="AL257" s="50"/>
      <c r="AM257" s="50"/>
      <c r="AN257" s="50"/>
      <c r="AO257" s="50"/>
      <c r="AP257" s="50"/>
      <c r="AQ257" s="50"/>
    </row>
    <row r="258" spans="2:43" ht="12.75">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50"/>
      <c r="AL258" s="50"/>
      <c r="AM258" s="50"/>
      <c r="AN258" s="50"/>
      <c r="AO258" s="50"/>
      <c r="AP258" s="50"/>
      <c r="AQ258" s="50"/>
    </row>
    <row r="259" spans="2:43" ht="12.75">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c r="AB259" s="50"/>
      <c r="AC259" s="50"/>
      <c r="AD259" s="50"/>
      <c r="AE259" s="50"/>
      <c r="AF259" s="50"/>
      <c r="AG259" s="50"/>
      <c r="AH259" s="50"/>
      <c r="AI259" s="50"/>
      <c r="AJ259" s="50"/>
      <c r="AK259" s="50"/>
      <c r="AL259" s="50"/>
      <c r="AM259" s="50"/>
      <c r="AN259" s="50"/>
      <c r="AO259" s="50"/>
      <c r="AP259" s="50"/>
      <c r="AQ259" s="50"/>
    </row>
    <row r="260" spans="1:43" ht="12.75">
      <c r="A260" s="55"/>
      <c r="B260" s="190"/>
      <c r="C260" s="190"/>
      <c r="D260" s="190"/>
      <c r="E260" s="190"/>
      <c r="F260" s="190"/>
      <c r="G260" s="190"/>
      <c r="H260" s="190"/>
      <c r="I260" s="190"/>
      <c r="J260" s="190"/>
      <c r="K260" s="190"/>
      <c r="L260" s="190"/>
      <c r="M260" s="190"/>
      <c r="N260" s="190"/>
      <c r="O260" s="190"/>
      <c r="P260" s="190"/>
      <c r="Q260" s="190"/>
      <c r="R260" s="190"/>
      <c r="S260" s="190"/>
      <c r="T260" s="190"/>
      <c r="U260" s="190"/>
      <c r="V260" s="190"/>
      <c r="W260" s="190"/>
      <c r="X260" s="190"/>
      <c r="Y260" s="190"/>
      <c r="Z260" s="190"/>
      <c r="AA260" s="190"/>
      <c r="AB260" s="190"/>
      <c r="AC260" s="190"/>
      <c r="AD260" s="190"/>
      <c r="AE260" s="190"/>
      <c r="AF260" s="190"/>
      <c r="AG260" s="190"/>
      <c r="AH260" s="190"/>
      <c r="AI260" s="190"/>
      <c r="AJ260" s="190"/>
      <c r="AK260" s="190"/>
      <c r="AL260" s="190"/>
      <c r="AM260" s="190"/>
      <c r="AN260" s="190"/>
      <c r="AO260" s="190"/>
      <c r="AP260" s="190"/>
      <c r="AQ260" s="190"/>
    </row>
    <row r="261" spans="1:43" ht="19.5" customHeight="1" thickBot="1">
      <c r="A261" s="55"/>
      <c r="B261" s="50"/>
      <c r="C261" s="311"/>
      <c r="D261" s="312"/>
      <c r="E261" s="312"/>
      <c r="F261" s="312"/>
      <c r="G261" s="312"/>
      <c r="H261" s="312"/>
      <c r="I261" s="312"/>
      <c r="J261" s="312"/>
      <c r="K261" s="312"/>
      <c r="L261" s="312"/>
      <c r="M261" s="312"/>
      <c r="N261" s="312"/>
      <c r="O261" s="312"/>
      <c r="P261" s="312"/>
      <c r="Q261" s="313"/>
      <c r="R261" s="190"/>
      <c r="S261" s="190"/>
      <c r="T261" s="190"/>
      <c r="U261" s="190"/>
      <c r="V261" s="190"/>
      <c r="W261" s="190"/>
      <c r="X261" s="190"/>
      <c r="Y261" s="190"/>
      <c r="Z261" s="190"/>
      <c r="AA261" s="190"/>
      <c r="AB261" s="190"/>
      <c r="AC261" s="190"/>
      <c r="AD261" s="190"/>
      <c r="AE261" s="190"/>
      <c r="AF261" s="190"/>
      <c r="AG261" s="190"/>
      <c r="AH261" s="190"/>
      <c r="AI261" s="190"/>
      <c r="AJ261" s="190"/>
      <c r="AK261" s="190"/>
      <c r="AL261" s="190"/>
      <c r="AM261" s="190"/>
      <c r="AN261" s="190"/>
      <c r="AO261" s="190"/>
      <c r="AP261" s="190"/>
      <c r="AQ261" s="50"/>
    </row>
    <row r="262" spans="1:43" ht="18.75" thickBot="1">
      <c r="A262" s="55"/>
      <c r="B262" s="50"/>
      <c r="C262" s="202"/>
      <c r="D262" s="766" t="s">
        <v>318</v>
      </c>
      <c r="E262" s="767"/>
      <c r="F262" s="767"/>
      <c r="G262" s="767"/>
      <c r="H262" s="767"/>
      <c r="I262" s="767"/>
      <c r="J262" s="767"/>
      <c r="K262" s="767"/>
      <c r="L262" s="767"/>
      <c r="M262" s="767"/>
      <c r="N262" s="767"/>
      <c r="O262" s="767"/>
      <c r="P262" s="768"/>
      <c r="Q262" s="203"/>
      <c r="R262" s="190"/>
      <c r="S262" s="190"/>
      <c r="T262" s="190"/>
      <c r="U262" s="190"/>
      <c r="V262" s="190"/>
      <c r="W262" s="190"/>
      <c r="X262" s="190"/>
      <c r="Y262" s="190"/>
      <c r="Z262" s="190"/>
      <c r="AA262" s="190"/>
      <c r="AB262" s="190"/>
      <c r="AC262" s="190"/>
      <c r="AD262" s="190"/>
      <c r="AE262" s="190"/>
      <c r="AF262" s="190"/>
      <c r="AG262" s="190"/>
      <c r="AH262" s="190"/>
      <c r="AI262" s="190"/>
      <c r="AJ262" s="190"/>
      <c r="AK262" s="190"/>
      <c r="AL262" s="190"/>
      <c r="AM262" s="190"/>
      <c r="AN262" s="190"/>
      <c r="AO262" s="190"/>
      <c r="AP262" s="190"/>
      <c r="AQ262" s="50"/>
    </row>
    <row r="263" spans="1:43" ht="12.75">
      <c r="A263" s="55"/>
      <c r="B263" s="50"/>
      <c r="C263" s="202"/>
      <c r="D263" s="772"/>
      <c r="E263" s="772"/>
      <c r="F263" s="772"/>
      <c r="G263" s="772"/>
      <c r="H263" s="772"/>
      <c r="I263" s="772"/>
      <c r="J263" s="772"/>
      <c r="K263" s="772"/>
      <c r="L263" s="772"/>
      <c r="M263" s="772"/>
      <c r="N263" s="772"/>
      <c r="O263" s="772"/>
      <c r="P263" s="772"/>
      <c r="Q263" s="203"/>
      <c r="R263" s="190"/>
      <c r="S263" s="190"/>
      <c r="T263" s="190"/>
      <c r="U263" s="190"/>
      <c r="V263" s="190"/>
      <c r="W263" s="190"/>
      <c r="X263" s="190"/>
      <c r="Y263" s="190"/>
      <c r="Z263" s="190"/>
      <c r="AA263" s="190"/>
      <c r="AB263" s="190"/>
      <c r="AC263" s="190"/>
      <c r="AD263" s="190"/>
      <c r="AE263" s="190"/>
      <c r="AF263" s="190"/>
      <c r="AG263" s="190"/>
      <c r="AH263" s="190"/>
      <c r="AI263" s="190"/>
      <c r="AJ263" s="190"/>
      <c r="AK263" s="190"/>
      <c r="AL263" s="190"/>
      <c r="AM263" s="190"/>
      <c r="AN263" s="190"/>
      <c r="AO263" s="190"/>
      <c r="AP263" s="190"/>
      <c r="AQ263" s="50"/>
    </row>
    <row r="264" spans="1:43" ht="12.75">
      <c r="A264" s="55"/>
      <c r="B264" s="50"/>
      <c r="C264" s="202"/>
      <c r="D264" s="772"/>
      <c r="E264" s="772"/>
      <c r="F264" s="772"/>
      <c r="G264" s="772"/>
      <c r="H264" s="772"/>
      <c r="I264" s="772"/>
      <c r="J264" s="772"/>
      <c r="K264" s="772"/>
      <c r="L264" s="772"/>
      <c r="M264" s="772"/>
      <c r="N264" s="772"/>
      <c r="O264" s="772"/>
      <c r="P264" s="772"/>
      <c r="Q264" s="203"/>
      <c r="R264" s="190"/>
      <c r="S264" s="190"/>
      <c r="T264" s="190"/>
      <c r="U264" s="190"/>
      <c r="V264" s="190"/>
      <c r="W264" s="190"/>
      <c r="X264" s="190"/>
      <c r="Y264" s="190"/>
      <c r="Z264" s="190"/>
      <c r="AA264" s="190"/>
      <c r="AB264" s="190"/>
      <c r="AC264" s="190"/>
      <c r="AD264" s="190"/>
      <c r="AE264" s="190"/>
      <c r="AF264" s="190"/>
      <c r="AG264" s="190"/>
      <c r="AH264" s="190"/>
      <c r="AI264" s="190"/>
      <c r="AJ264" s="190"/>
      <c r="AK264" s="190"/>
      <c r="AL264" s="190"/>
      <c r="AM264" s="190"/>
      <c r="AN264" s="190"/>
      <c r="AO264" s="190"/>
      <c r="AP264" s="190"/>
      <c r="AQ264" s="50"/>
    </row>
    <row r="265" spans="1:43" ht="12.75">
      <c r="A265" s="55" t="s">
        <v>263</v>
      </c>
      <c r="B265" s="50"/>
      <c r="C265" s="202"/>
      <c r="D265" s="772"/>
      <c r="E265" s="772"/>
      <c r="F265" s="772"/>
      <c r="G265" s="772"/>
      <c r="H265" s="772"/>
      <c r="I265" s="772"/>
      <c r="J265" s="772"/>
      <c r="K265" s="772"/>
      <c r="L265" s="772"/>
      <c r="M265" s="772"/>
      <c r="N265" s="772"/>
      <c r="O265" s="772"/>
      <c r="P265" s="772"/>
      <c r="Q265" s="203"/>
      <c r="R265" s="190"/>
      <c r="S265" s="190"/>
      <c r="T265" s="190"/>
      <c r="U265" s="190"/>
      <c r="V265" s="190"/>
      <c r="W265" s="190"/>
      <c r="X265" s="190"/>
      <c r="Y265" s="190"/>
      <c r="Z265" s="190"/>
      <c r="AA265" s="190"/>
      <c r="AB265" s="190"/>
      <c r="AC265" s="190"/>
      <c r="AD265" s="190"/>
      <c r="AE265" s="190"/>
      <c r="AF265" s="190"/>
      <c r="AG265" s="190"/>
      <c r="AH265" s="190"/>
      <c r="AI265" s="190"/>
      <c r="AJ265" s="190"/>
      <c r="AK265" s="190"/>
      <c r="AL265" s="190"/>
      <c r="AM265" s="190"/>
      <c r="AN265" s="190"/>
      <c r="AO265" s="190"/>
      <c r="AP265" s="190"/>
      <c r="AQ265" s="50"/>
    </row>
    <row r="266" spans="1:43" ht="12.75">
      <c r="A266" s="55"/>
      <c r="B266" s="50"/>
      <c r="C266" s="202"/>
      <c r="D266" s="772"/>
      <c r="E266" s="772"/>
      <c r="F266" s="772"/>
      <c r="G266" s="772"/>
      <c r="H266" s="772"/>
      <c r="I266" s="772"/>
      <c r="J266" s="772"/>
      <c r="K266" s="772"/>
      <c r="L266" s="772"/>
      <c r="M266" s="772"/>
      <c r="N266" s="772"/>
      <c r="O266" s="772"/>
      <c r="P266" s="772"/>
      <c r="Q266" s="203"/>
      <c r="R266" s="190"/>
      <c r="S266" s="190"/>
      <c r="T266" s="190"/>
      <c r="U266" s="190"/>
      <c r="V266" s="190"/>
      <c r="W266" s="190"/>
      <c r="X266" s="190"/>
      <c r="Y266" s="190"/>
      <c r="Z266" s="190"/>
      <c r="AA266" s="190"/>
      <c r="AB266" s="190"/>
      <c r="AC266" s="190"/>
      <c r="AD266" s="190"/>
      <c r="AE266" s="190"/>
      <c r="AF266" s="190"/>
      <c r="AG266" s="190"/>
      <c r="AH266" s="190"/>
      <c r="AI266" s="190"/>
      <c r="AJ266" s="190"/>
      <c r="AK266" s="190"/>
      <c r="AL266" s="190"/>
      <c r="AM266" s="190"/>
      <c r="AN266" s="190"/>
      <c r="AO266" s="190"/>
      <c r="AP266" s="190"/>
      <c r="AQ266" s="50"/>
    </row>
    <row r="267" spans="1:43" ht="12.75">
      <c r="A267" s="55"/>
      <c r="B267" s="50"/>
      <c r="C267" s="202"/>
      <c r="D267" s="772"/>
      <c r="E267" s="772"/>
      <c r="F267" s="772"/>
      <c r="G267" s="772"/>
      <c r="H267" s="772"/>
      <c r="I267" s="772"/>
      <c r="J267" s="772"/>
      <c r="K267" s="772"/>
      <c r="L267" s="772"/>
      <c r="M267" s="772"/>
      <c r="N267" s="772"/>
      <c r="O267" s="772"/>
      <c r="P267" s="772"/>
      <c r="Q267" s="203"/>
      <c r="R267" s="190"/>
      <c r="S267" s="190"/>
      <c r="T267" s="190"/>
      <c r="U267" s="190"/>
      <c r="V267" s="190"/>
      <c r="W267" s="190"/>
      <c r="X267" s="190"/>
      <c r="Y267" s="190"/>
      <c r="Z267" s="190"/>
      <c r="AA267" s="190"/>
      <c r="AB267" s="190"/>
      <c r="AC267" s="190"/>
      <c r="AD267" s="190"/>
      <c r="AE267" s="190"/>
      <c r="AF267" s="190"/>
      <c r="AG267" s="190"/>
      <c r="AH267" s="190"/>
      <c r="AI267" s="190"/>
      <c r="AJ267" s="190"/>
      <c r="AK267" s="190"/>
      <c r="AL267" s="190"/>
      <c r="AM267" s="190"/>
      <c r="AN267" s="190"/>
      <c r="AO267" s="190"/>
      <c r="AP267" s="190"/>
      <c r="AQ267" s="50"/>
    </row>
    <row r="268" spans="1:43" ht="12.75">
      <c r="A268" s="55"/>
      <c r="B268" s="50"/>
      <c r="C268" s="202"/>
      <c r="D268" s="772"/>
      <c r="E268" s="772"/>
      <c r="F268" s="772"/>
      <c r="G268" s="772"/>
      <c r="H268" s="772"/>
      <c r="I268" s="772"/>
      <c r="J268" s="772"/>
      <c r="K268" s="772"/>
      <c r="L268" s="772"/>
      <c r="M268" s="772"/>
      <c r="N268" s="772"/>
      <c r="O268" s="772"/>
      <c r="P268" s="772"/>
      <c r="Q268" s="203"/>
      <c r="R268" s="190"/>
      <c r="S268" s="190"/>
      <c r="T268" s="190"/>
      <c r="U268" s="190"/>
      <c r="V268" s="190"/>
      <c r="W268" s="190"/>
      <c r="X268" s="190"/>
      <c r="Y268" s="190"/>
      <c r="Z268" s="190"/>
      <c r="AA268" s="190"/>
      <c r="AB268" s="190"/>
      <c r="AC268" s="190"/>
      <c r="AD268" s="190"/>
      <c r="AE268" s="190"/>
      <c r="AF268" s="190"/>
      <c r="AG268" s="190"/>
      <c r="AH268" s="190"/>
      <c r="AI268" s="190"/>
      <c r="AJ268" s="190"/>
      <c r="AK268" s="190"/>
      <c r="AL268" s="190"/>
      <c r="AM268" s="190"/>
      <c r="AN268" s="190"/>
      <c r="AO268" s="190"/>
      <c r="AP268" s="190"/>
      <c r="AQ268" s="50"/>
    </row>
    <row r="269" spans="1:43" ht="12.75">
      <c r="A269" s="55"/>
      <c r="B269" s="50"/>
      <c r="C269" s="202"/>
      <c r="D269" s="772"/>
      <c r="E269" s="772"/>
      <c r="F269" s="772"/>
      <c r="G269" s="772"/>
      <c r="H269" s="772"/>
      <c r="I269" s="772"/>
      <c r="J269" s="772"/>
      <c r="K269" s="772"/>
      <c r="L269" s="772"/>
      <c r="M269" s="772"/>
      <c r="N269" s="772"/>
      <c r="O269" s="772"/>
      <c r="P269" s="772"/>
      <c r="Q269" s="203"/>
      <c r="R269" s="190"/>
      <c r="S269" s="190"/>
      <c r="T269" s="190"/>
      <c r="U269" s="190"/>
      <c r="V269" s="190"/>
      <c r="W269" s="190"/>
      <c r="X269" s="190"/>
      <c r="Y269" s="190"/>
      <c r="Z269" s="190"/>
      <c r="AA269" s="190"/>
      <c r="AB269" s="190"/>
      <c r="AC269" s="190"/>
      <c r="AD269" s="190"/>
      <c r="AE269" s="190"/>
      <c r="AF269" s="190"/>
      <c r="AG269" s="190"/>
      <c r="AH269" s="190"/>
      <c r="AI269" s="190"/>
      <c r="AJ269" s="190"/>
      <c r="AK269" s="190"/>
      <c r="AL269" s="190"/>
      <c r="AM269" s="190"/>
      <c r="AN269" s="190"/>
      <c r="AO269" s="190"/>
      <c r="AP269" s="190"/>
      <c r="AQ269" s="50"/>
    </row>
    <row r="270" spans="1:43" ht="12.75">
      <c r="A270" s="55"/>
      <c r="B270" s="50"/>
      <c r="C270" s="202"/>
      <c r="D270" s="772"/>
      <c r="E270" s="772"/>
      <c r="F270" s="772"/>
      <c r="G270" s="772"/>
      <c r="H270" s="772"/>
      <c r="I270" s="772"/>
      <c r="J270" s="772"/>
      <c r="K270" s="772"/>
      <c r="L270" s="772"/>
      <c r="M270" s="772"/>
      <c r="N270" s="772"/>
      <c r="O270" s="772"/>
      <c r="P270" s="772"/>
      <c r="Q270" s="203"/>
      <c r="R270" s="190"/>
      <c r="S270" s="190"/>
      <c r="T270" s="190"/>
      <c r="U270" s="190"/>
      <c r="V270" s="190"/>
      <c r="W270" s="190"/>
      <c r="X270" s="190"/>
      <c r="Y270" s="190"/>
      <c r="Z270" s="190"/>
      <c r="AA270" s="190"/>
      <c r="AB270" s="190"/>
      <c r="AC270" s="190"/>
      <c r="AD270" s="190"/>
      <c r="AE270" s="190"/>
      <c r="AF270" s="190"/>
      <c r="AG270" s="190"/>
      <c r="AH270" s="190"/>
      <c r="AI270" s="190"/>
      <c r="AJ270" s="190"/>
      <c r="AK270" s="190"/>
      <c r="AL270" s="190"/>
      <c r="AM270" s="190"/>
      <c r="AN270" s="190"/>
      <c r="AO270" s="190"/>
      <c r="AP270" s="190"/>
      <c r="AQ270" s="50"/>
    </row>
    <row r="271" spans="1:43" ht="12.75">
      <c r="A271" s="55"/>
      <c r="B271" s="50"/>
      <c r="C271" s="202"/>
      <c r="D271" s="772"/>
      <c r="E271" s="772"/>
      <c r="F271" s="772"/>
      <c r="G271" s="772"/>
      <c r="H271" s="772"/>
      <c r="I271" s="772"/>
      <c r="J271" s="772"/>
      <c r="K271" s="772"/>
      <c r="L271" s="772"/>
      <c r="M271" s="772"/>
      <c r="N271" s="772"/>
      <c r="O271" s="772"/>
      <c r="P271" s="772"/>
      <c r="Q271" s="203"/>
      <c r="R271" s="190"/>
      <c r="S271" s="190"/>
      <c r="T271" s="190"/>
      <c r="U271" s="190"/>
      <c r="V271" s="190"/>
      <c r="W271" s="190"/>
      <c r="X271" s="190"/>
      <c r="Y271" s="190"/>
      <c r="Z271" s="190"/>
      <c r="AA271" s="190"/>
      <c r="AB271" s="190"/>
      <c r="AC271" s="190"/>
      <c r="AD271" s="190"/>
      <c r="AE271" s="190"/>
      <c r="AF271" s="190"/>
      <c r="AG271" s="190"/>
      <c r="AH271" s="190"/>
      <c r="AI271" s="190"/>
      <c r="AJ271" s="190"/>
      <c r="AK271" s="190"/>
      <c r="AL271" s="190"/>
      <c r="AM271" s="190"/>
      <c r="AN271" s="190"/>
      <c r="AO271" s="190"/>
      <c r="AP271" s="190"/>
      <c r="AQ271" s="50"/>
    </row>
    <row r="272" spans="1:43" ht="12.75">
      <c r="A272" s="55"/>
      <c r="B272" s="50"/>
      <c r="C272" s="202"/>
      <c r="D272" s="772"/>
      <c r="E272" s="772"/>
      <c r="F272" s="772"/>
      <c r="G272" s="772"/>
      <c r="H272" s="772"/>
      <c r="I272" s="772"/>
      <c r="J272" s="772"/>
      <c r="K272" s="772"/>
      <c r="L272" s="772"/>
      <c r="M272" s="772"/>
      <c r="N272" s="772"/>
      <c r="O272" s="772"/>
      <c r="P272" s="772"/>
      <c r="Q272" s="203"/>
      <c r="R272" s="190"/>
      <c r="S272" s="190"/>
      <c r="T272" s="190"/>
      <c r="U272" s="190"/>
      <c r="V272" s="190"/>
      <c r="W272" s="190"/>
      <c r="X272" s="190"/>
      <c r="Y272" s="190"/>
      <c r="Z272" s="190"/>
      <c r="AA272" s="190"/>
      <c r="AB272" s="190"/>
      <c r="AC272" s="190"/>
      <c r="AD272" s="190"/>
      <c r="AE272" s="190"/>
      <c r="AF272" s="190"/>
      <c r="AG272" s="190"/>
      <c r="AH272" s="190"/>
      <c r="AI272" s="190"/>
      <c r="AJ272" s="190"/>
      <c r="AK272" s="190"/>
      <c r="AL272" s="190"/>
      <c r="AM272" s="190"/>
      <c r="AN272" s="190"/>
      <c r="AO272" s="190"/>
      <c r="AP272" s="190"/>
      <c r="AQ272" s="50"/>
    </row>
    <row r="273" spans="1:43" ht="12.75">
      <c r="A273" s="55"/>
      <c r="B273" s="50"/>
      <c r="C273" s="202"/>
      <c r="D273" s="772"/>
      <c r="E273" s="772"/>
      <c r="F273" s="772"/>
      <c r="G273" s="772"/>
      <c r="H273" s="772"/>
      <c r="I273" s="772"/>
      <c r="J273" s="772"/>
      <c r="K273" s="772"/>
      <c r="L273" s="772"/>
      <c r="M273" s="772"/>
      <c r="N273" s="772"/>
      <c r="O273" s="772"/>
      <c r="P273" s="772"/>
      <c r="Q273" s="203"/>
      <c r="R273" s="190"/>
      <c r="S273" s="190"/>
      <c r="T273" s="190"/>
      <c r="U273" s="190"/>
      <c r="V273" s="190"/>
      <c r="W273" s="190"/>
      <c r="X273" s="190"/>
      <c r="Y273" s="190"/>
      <c r="Z273" s="190"/>
      <c r="AA273" s="190"/>
      <c r="AB273" s="190"/>
      <c r="AC273" s="190"/>
      <c r="AD273" s="190"/>
      <c r="AE273" s="190"/>
      <c r="AF273" s="190"/>
      <c r="AG273" s="190"/>
      <c r="AH273" s="190"/>
      <c r="AI273" s="190"/>
      <c r="AJ273" s="190"/>
      <c r="AK273" s="190"/>
      <c r="AL273" s="190"/>
      <c r="AM273" s="190"/>
      <c r="AN273" s="190"/>
      <c r="AO273" s="190"/>
      <c r="AP273" s="190"/>
      <c r="AQ273" s="50"/>
    </row>
    <row r="274" spans="1:43" ht="12.75">
      <c r="A274" s="55"/>
      <c r="B274" s="50"/>
      <c r="C274" s="202"/>
      <c r="D274" s="772"/>
      <c r="E274" s="772"/>
      <c r="F274" s="772"/>
      <c r="G274" s="772"/>
      <c r="H274" s="772"/>
      <c r="I274" s="772"/>
      <c r="J274" s="772"/>
      <c r="K274" s="772"/>
      <c r="L274" s="772"/>
      <c r="M274" s="772"/>
      <c r="N274" s="772"/>
      <c r="O274" s="772"/>
      <c r="P274" s="772"/>
      <c r="Q274" s="203"/>
      <c r="R274" s="190"/>
      <c r="S274" s="190"/>
      <c r="T274" s="190"/>
      <c r="U274" s="190"/>
      <c r="V274" s="190"/>
      <c r="W274" s="190"/>
      <c r="X274" s="190"/>
      <c r="Y274" s="190"/>
      <c r="Z274" s="190"/>
      <c r="AA274" s="190"/>
      <c r="AB274" s="190"/>
      <c r="AC274" s="190"/>
      <c r="AD274" s="190"/>
      <c r="AE274" s="190"/>
      <c r="AF274" s="190"/>
      <c r="AG274" s="190"/>
      <c r="AH274" s="190"/>
      <c r="AI274" s="190"/>
      <c r="AJ274" s="190"/>
      <c r="AK274" s="190"/>
      <c r="AL274" s="190"/>
      <c r="AM274" s="190"/>
      <c r="AN274" s="190"/>
      <c r="AO274" s="190"/>
      <c r="AP274" s="190"/>
      <c r="AQ274" s="50"/>
    </row>
    <row r="275" spans="1:43" ht="12.75">
      <c r="A275" s="55"/>
      <c r="B275" s="50"/>
      <c r="C275" s="202"/>
      <c r="D275" s="772"/>
      <c r="E275" s="772"/>
      <c r="F275" s="772"/>
      <c r="G275" s="772"/>
      <c r="H275" s="772"/>
      <c r="I275" s="772"/>
      <c r="J275" s="772"/>
      <c r="K275" s="772"/>
      <c r="L275" s="772"/>
      <c r="M275" s="772"/>
      <c r="N275" s="772"/>
      <c r="O275" s="772"/>
      <c r="P275" s="772"/>
      <c r="Q275" s="203"/>
      <c r="R275" s="190"/>
      <c r="S275" s="190"/>
      <c r="T275" s="190"/>
      <c r="U275" s="190"/>
      <c r="V275" s="190"/>
      <c r="W275" s="190"/>
      <c r="X275" s="190"/>
      <c r="Y275" s="190"/>
      <c r="Z275" s="190"/>
      <c r="AA275" s="190"/>
      <c r="AB275" s="190"/>
      <c r="AC275" s="190"/>
      <c r="AD275" s="190"/>
      <c r="AE275" s="190"/>
      <c r="AF275" s="190"/>
      <c r="AG275" s="190"/>
      <c r="AH275" s="190"/>
      <c r="AI275" s="190"/>
      <c r="AJ275" s="190"/>
      <c r="AK275" s="190"/>
      <c r="AL275" s="190"/>
      <c r="AM275" s="190"/>
      <c r="AN275" s="190"/>
      <c r="AO275" s="190"/>
      <c r="AP275" s="190"/>
      <c r="AQ275" s="50"/>
    </row>
    <row r="276" spans="1:43" ht="12.75">
      <c r="A276" s="55"/>
      <c r="B276" s="50"/>
      <c r="C276" s="202"/>
      <c r="D276" s="190"/>
      <c r="E276" s="190"/>
      <c r="F276" s="190"/>
      <c r="G276" s="190"/>
      <c r="H276" s="190"/>
      <c r="I276" s="190"/>
      <c r="J276" s="190"/>
      <c r="K276" s="190"/>
      <c r="L276" s="190"/>
      <c r="M276" s="190"/>
      <c r="N276" s="190"/>
      <c r="O276" s="190"/>
      <c r="P276" s="190"/>
      <c r="Q276" s="203"/>
      <c r="R276" s="190"/>
      <c r="S276" s="190"/>
      <c r="T276" s="190"/>
      <c r="U276" s="190"/>
      <c r="V276" s="190"/>
      <c r="W276" s="190"/>
      <c r="X276" s="190"/>
      <c r="Y276" s="190"/>
      <c r="Z276" s="190"/>
      <c r="AA276" s="190"/>
      <c r="AB276" s="190"/>
      <c r="AC276" s="190"/>
      <c r="AD276" s="190"/>
      <c r="AE276" s="190"/>
      <c r="AF276" s="190"/>
      <c r="AG276" s="190"/>
      <c r="AH276" s="190"/>
      <c r="AI276" s="190"/>
      <c r="AJ276" s="190"/>
      <c r="AK276" s="190"/>
      <c r="AL276" s="190"/>
      <c r="AM276" s="190"/>
      <c r="AN276" s="190"/>
      <c r="AO276" s="190"/>
      <c r="AP276" s="190"/>
      <c r="AQ276" s="50"/>
    </row>
    <row r="277" spans="1:43" ht="12.75">
      <c r="A277" s="55"/>
      <c r="B277" s="50"/>
      <c r="C277" s="202"/>
      <c r="D277" s="190"/>
      <c r="E277" s="190"/>
      <c r="F277" s="190"/>
      <c r="G277" s="190"/>
      <c r="H277" s="190"/>
      <c r="I277" s="190"/>
      <c r="J277" s="190"/>
      <c r="K277" s="190"/>
      <c r="L277" s="190"/>
      <c r="M277" s="190"/>
      <c r="N277" s="190"/>
      <c r="O277" s="190"/>
      <c r="P277" s="190"/>
      <c r="Q277" s="203"/>
      <c r="R277" s="190"/>
      <c r="S277" s="190"/>
      <c r="T277" s="190"/>
      <c r="U277" s="190"/>
      <c r="V277" s="190"/>
      <c r="W277" s="190"/>
      <c r="X277" s="190"/>
      <c r="Y277" s="190"/>
      <c r="Z277" s="190"/>
      <c r="AA277" s="190"/>
      <c r="AB277" s="190"/>
      <c r="AC277" s="190"/>
      <c r="AD277" s="190"/>
      <c r="AE277" s="190"/>
      <c r="AF277" s="190"/>
      <c r="AG277" s="190"/>
      <c r="AH277" s="190"/>
      <c r="AI277" s="190"/>
      <c r="AJ277" s="190"/>
      <c r="AK277" s="190"/>
      <c r="AL277" s="190"/>
      <c r="AM277" s="190"/>
      <c r="AN277" s="190"/>
      <c r="AO277" s="190"/>
      <c r="AP277" s="190"/>
      <c r="AQ277" s="50"/>
    </row>
    <row r="278" spans="1:43" ht="12.75">
      <c r="A278" s="55"/>
      <c r="B278" s="50"/>
      <c r="C278" s="202"/>
      <c r="D278" s="190"/>
      <c r="E278" s="190"/>
      <c r="F278" s="190"/>
      <c r="G278" s="190"/>
      <c r="H278" s="190"/>
      <c r="I278" s="190"/>
      <c r="J278" s="190"/>
      <c r="K278" s="190"/>
      <c r="L278" s="190"/>
      <c r="M278" s="190"/>
      <c r="N278" s="190"/>
      <c r="O278" s="190"/>
      <c r="P278" s="190"/>
      <c r="Q278" s="203"/>
      <c r="R278" s="190"/>
      <c r="S278" s="190"/>
      <c r="T278" s="190"/>
      <c r="U278" s="190"/>
      <c r="V278" s="190"/>
      <c r="W278" s="190"/>
      <c r="X278" s="190"/>
      <c r="Y278" s="190"/>
      <c r="Z278" s="190"/>
      <c r="AA278" s="190"/>
      <c r="AB278" s="190"/>
      <c r="AC278" s="190"/>
      <c r="AD278" s="190"/>
      <c r="AE278" s="190"/>
      <c r="AF278" s="190"/>
      <c r="AG278" s="190"/>
      <c r="AH278" s="190"/>
      <c r="AI278" s="190"/>
      <c r="AJ278" s="190"/>
      <c r="AK278" s="190"/>
      <c r="AL278" s="190"/>
      <c r="AM278" s="190"/>
      <c r="AN278" s="190"/>
      <c r="AO278" s="190"/>
      <c r="AP278" s="190"/>
      <c r="AQ278" s="50"/>
    </row>
    <row r="279" spans="1:43" ht="12.75">
      <c r="A279" s="55"/>
      <c r="B279" s="50"/>
      <c r="C279" s="202"/>
      <c r="D279" s="190"/>
      <c r="E279" s="190"/>
      <c r="F279" s="190"/>
      <c r="G279" s="190"/>
      <c r="H279" s="190"/>
      <c r="I279" s="190"/>
      <c r="J279" s="190"/>
      <c r="K279" s="190"/>
      <c r="L279" s="190"/>
      <c r="M279" s="190"/>
      <c r="N279" s="190"/>
      <c r="O279" s="190"/>
      <c r="P279" s="190"/>
      <c r="Q279" s="203"/>
      <c r="R279" s="190"/>
      <c r="S279" s="190"/>
      <c r="T279" s="190"/>
      <c r="U279" s="190"/>
      <c r="V279" s="190"/>
      <c r="W279" s="190"/>
      <c r="X279" s="190"/>
      <c r="Y279" s="190"/>
      <c r="Z279" s="190"/>
      <c r="AA279" s="190"/>
      <c r="AB279" s="190"/>
      <c r="AC279" s="190"/>
      <c r="AD279" s="190"/>
      <c r="AE279" s="190"/>
      <c r="AF279" s="190"/>
      <c r="AG279" s="190"/>
      <c r="AH279" s="190"/>
      <c r="AI279" s="190"/>
      <c r="AJ279" s="190"/>
      <c r="AK279" s="190"/>
      <c r="AL279" s="190"/>
      <c r="AM279" s="190"/>
      <c r="AN279" s="190"/>
      <c r="AO279" s="190"/>
      <c r="AP279" s="190"/>
      <c r="AQ279" s="50"/>
    </row>
    <row r="280" spans="1:43" ht="12.75">
      <c r="A280" s="55"/>
      <c r="B280" s="50"/>
      <c r="C280" s="202"/>
      <c r="D280" s="190"/>
      <c r="E280" s="190"/>
      <c r="F280" s="190"/>
      <c r="G280" s="190"/>
      <c r="H280" s="190"/>
      <c r="I280" s="190"/>
      <c r="J280" s="190"/>
      <c r="K280" s="190"/>
      <c r="L280" s="190"/>
      <c r="M280" s="190"/>
      <c r="N280" s="190"/>
      <c r="O280" s="190"/>
      <c r="P280" s="190"/>
      <c r="Q280" s="203"/>
      <c r="R280" s="190"/>
      <c r="S280" s="190"/>
      <c r="T280" s="190"/>
      <c r="U280" s="190"/>
      <c r="V280" s="190"/>
      <c r="W280" s="190"/>
      <c r="X280" s="190"/>
      <c r="Y280" s="190"/>
      <c r="Z280" s="190"/>
      <c r="AA280" s="190"/>
      <c r="AB280" s="190"/>
      <c r="AC280" s="190"/>
      <c r="AD280" s="190"/>
      <c r="AE280" s="190"/>
      <c r="AF280" s="190"/>
      <c r="AG280" s="190"/>
      <c r="AH280" s="190"/>
      <c r="AI280" s="190"/>
      <c r="AJ280" s="190"/>
      <c r="AK280" s="190"/>
      <c r="AL280" s="190"/>
      <c r="AM280" s="190"/>
      <c r="AN280" s="190"/>
      <c r="AO280" s="190"/>
      <c r="AP280" s="190"/>
      <c r="AQ280" s="50"/>
    </row>
    <row r="281" spans="1:43" ht="12.75">
      <c r="A281" s="55"/>
      <c r="B281" s="50"/>
      <c r="C281" s="202"/>
      <c r="D281" s="190"/>
      <c r="E281" s="190"/>
      <c r="F281" s="190"/>
      <c r="G281" s="190"/>
      <c r="H281" s="190"/>
      <c r="I281" s="190"/>
      <c r="J281" s="190"/>
      <c r="K281" s="190"/>
      <c r="L281" s="190"/>
      <c r="M281" s="190"/>
      <c r="N281" s="190"/>
      <c r="O281" s="190"/>
      <c r="P281" s="190"/>
      <c r="Q281" s="203"/>
      <c r="R281" s="190"/>
      <c r="S281" s="190"/>
      <c r="T281" s="190"/>
      <c r="U281" s="190"/>
      <c r="V281" s="190"/>
      <c r="W281" s="190"/>
      <c r="X281" s="190"/>
      <c r="Y281" s="190"/>
      <c r="Z281" s="190"/>
      <c r="AA281" s="190"/>
      <c r="AB281" s="190"/>
      <c r="AC281" s="190"/>
      <c r="AD281" s="190"/>
      <c r="AE281" s="190"/>
      <c r="AF281" s="190"/>
      <c r="AG281" s="190"/>
      <c r="AH281" s="190"/>
      <c r="AI281" s="190"/>
      <c r="AJ281" s="190"/>
      <c r="AK281" s="190"/>
      <c r="AL281" s="190"/>
      <c r="AM281" s="190"/>
      <c r="AN281" s="190"/>
      <c r="AO281" s="190"/>
      <c r="AP281" s="190"/>
      <c r="AQ281" s="50"/>
    </row>
    <row r="282" spans="1:43" ht="12.75">
      <c r="A282" s="55"/>
      <c r="B282" s="50"/>
      <c r="C282" s="202"/>
      <c r="D282" s="190"/>
      <c r="E282" s="190"/>
      <c r="F282" s="190"/>
      <c r="G282" s="190"/>
      <c r="H282" s="190"/>
      <c r="I282" s="190"/>
      <c r="J282" s="190"/>
      <c r="K282" s="190"/>
      <c r="L282" s="190"/>
      <c r="M282" s="190"/>
      <c r="N282" s="190"/>
      <c r="O282" s="190"/>
      <c r="P282" s="190"/>
      <c r="Q282" s="203"/>
      <c r="R282" s="190"/>
      <c r="S282" s="190"/>
      <c r="T282" s="190"/>
      <c r="U282" s="190"/>
      <c r="V282" s="190"/>
      <c r="W282" s="190"/>
      <c r="X282" s="190"/>
      <c r="Y282" s="190"/>
      <c r="Z282" s="190"/>
      <c r="AA282" s="190"/>
      <c r="AB282" s="190"/>
      <c r="AC282" s="190"/>
      <c r="AD282" s="190"/>
      <c r="AE282" s="190"/>
      <c r="AF282" s="190"/>
      <c r="AG282" s="190"/>
      <c r="AH282" s="190"/>
      <c r="AI282" s="190"/>
      <c r="AJ282" s="190"/>
      <c r="AK282" s="190"/>
      <c r="AL282" s="190"/>
      <c r="AM282" s="190"/>
      <c r="AN282" s="190"/>
      <c r="AO282" s="190"/>
      <c r="AP282" s="190"/>
      <c r="AQ282" s="50"/>
    </row>
    <row r="283" spans="1:43" ht="12.75">
      <c r="A283" s="55"/>
      <c r="B283" s="50"/>
      <c r="C283" s="204"/>
      <c r="D283" s="205"/>
      <c r="E283" s="205"/>
      <c r="F283" s="205"/>
      <c r="G283" s="205"/>
      <c r="H283" s="205"/>
      <c r="I283" s="205"/>
      <c r="J283" s="205"/>
      <c r="K283" s="205"/>
      <c r="L283" s="205"/>
      <c r="M283" s="205"/>
      <c r="N283" s="205"/>
      <c r="O283" s="205"/>
      <c r="P283" s="205"/>
      <c r="Q283" s="206"/>
      <c r="R283" s="190"/>
      <c r="S283" s="190"/>
      <c r="T283" s="190"/>
      <c r="U283" s="190"/>
      <c r="V283" s="190"/>
      <c r="W283" s="190"/>
      <c r="X283" s="190"/>
      <c r="Y283" s="190"/>
      <c r="Z283" s="190"/>
      <c r="AA283" s="190"/>
      <c r="AB283" s="190"/>
      <c r="AC283" s="190"/>
      <c r="AD283" s="190"/>
      <c r="AE283" s="190"/>
      <c r="AF283" s="190"/>
      <c r="AG283" s="190"/>
      <c r="AH283" s="190"/>
      <c r="AI283" s="190"/>
      <c r="AJ283" s="190"/>
      <c r="AK283" s="190"/>
      <c r="AL283" s="190"/>
      <c r="AM283" s="190"/>
      <c r="AN283" s="190"/>
      <c r="AO283" s="190"/>
      <c r="AP283" s="190"/>
      <c r="AQ283" s="50"/>
    </row>
    <row r="284" spans="1:43" ht="12.75">
      <c r="A284" s="55"/>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c r="AA284" s="50"/>
      <c r="AB284" s="50"/>
      <c r="AC284" s="50"/>
      <c r="AD284" s="50"/>
      <c r="AE284" s="50"/>
      <c r="AF284" s="50"/>
      <c r="AG284" s="50"/>
      <c r="AH284" s="50"/>
      <c r="AI284" s="50"/>
      <c r="AJ284" s="50"/>
      <c r="AK284" s="50"/>
      <c r="AL284" s="50"/>
      <c r="AM284" s="50"/>
      <c r="AN284" s="50"/>
      <c r="AO284" s="50"/>
      <c r="AP284" s="50"/>
      <c r="AQ284" s="50"/>
    </row>
    <row r="285" spans="1:43" ht="12.75">
      <c r="A285" s="55"/>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c r="AA285" s="50"/>
      <c r="AB285" s="50"/>
      <c r="AC285" s="50"/>
      <c r="AD285" s="50"/>
      <c r="AE285" s="50"/>
      <c r="AF285" s="50"/>
      <c r="AG285" s="50"/>
      <c r="AH285" s="50"/>
      <c r="AI285" s="50"/>
      <c r="AJ285" s="50"/>
      <c r="AK285" s="50"/>
      <c r="AL285" s="50"/>
      <c r="AM285" s="50"/>
      <c r="AN285" s="50"/>
      <c r="AO285" s="50"/>
      <c r="AP285" s="50"/>
      <c r="AQ285" s="50"/>
    </row>
    <row r="286" spans="1:43" ht="12.75">
      <c r="A286" s="55"/>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c r="AA286" s="50"/>
      <c r="AB286" s="50"/>
      <c r="AC286" s="50"/>
      <c r="AD286" s="50"/>
      <c r="AE286" s="50"/>
      <c r="AF286" s="50"/>
      <c r="AG286" s="50"/>
      <c r="AH286" s="50"/>
      <c r="AI286" s="50"/>
      <c r="AJ286" s="50"/>
      <c r="AK286" s="50"/>
      <c r="AL286" s="50"/>
      <c r="AM286" s="50"/>
      <c r="AN286" s="50"/>
      <c r="AO286" s="50"/>
      <c r="AP286" s="50"/>
      <c r="AQ286" s="50"/>
    </row>
    <row r="287" spans="1:43" ht="12.75">
      <c r="A287" s="55"/>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c r="AA287" s="50"/>
      <c r="AB287" s="50"/>
      <c r="AC287" s="50"/>
      <c r="AD287" s="50"/>
      <c r="AE287" s="50"/>
      <c r="AF287" s="50"/>
      <c r="AG287" s="50"/>
      <c r="AH287" s="50"/>
      <c r="AI287" s="50"/>
      <c r="AJ287" s="50"/>
      <c r="AK287" s="50"/>
      <c r="AL287" s="50"/>
      <c r="AM287" s="50"/>
      <c r="AN287" s="50"/>
      <c r="AO287" s="50"/>
      <c r="AP287" s="50"/>
      <c r="AQ287" s="50"/>
    </row>
    <row r="288" spans="1:43" ht="12.75">
      <c r="A288" s="55"/>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c r="AA288" s="50"/>
      <c r="AB288" s="50"/>
      <c r="AC288" s="50"/>
      <c r="AD288" s="50"/>
      <c r="AE288" s="50"/>
      <c r="AF288" s="50"/>
      <c r="AG288" s="50"/>
      <c r="AH288" s="50"/>
      <c r="AI288" s="50"/>
      <c r="AJ288" s="50"/>
      <c r="AK288" s="50"/>
      <c r="AL288" s="50"/>
      <c r="AM288" s="50"/>
      <c r="AN288" s="50"/>
      <c r="AO288" s="50"/>
      <c r="AP288" s="50"/>
      <c r="AQ288" s="50"/>
    </row>
    <row r="289" spans="1:43" ht="12.75">
      <c r="A289" s="55"/>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c r="AA289" s="50"/>
      <c r="AB289" s="50"/>
      <c r="AC289" s="50"/>
      <c r="AD289" s="50"/>
      <c r="AE289" s="50"/>
      <c r="AF289" s="50"/>
      <c r="AG289" s="50"/>
      <c r="AH289" s="50"/>
      <c r="AI289" s="50"/>
      <c r="AJ289" s="50"/>
      <c r="AK289" s="50"/>
      <c r="AL289" s="50"/>
      <c r="AM289" s="50"/>
      <c r="AN289" s="50"/>
      <c r="AO289" s="50"/>
      <c r="AP289" s="50"/>
      <c r="AQ289" s="50"/>
    </row>
    <row r="290" spans="1:43" ht="12.75">
      <c r="A290" s="55"/>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c r="AA290" s="50"/>
      <c r="AB290" s="50"/>
      <c r="AC290" s="50"/>
      <c r="AD290" s="50"/>
      <c r="AE290" s="50"/>
      <c r="AF290" s="50"/>
      <c r="AG290" s="50"/>
      <c r="AH290" s="50"/>
      <c r="AI290" s="50"/>
      <c r="AJ290" s="50"/>
      <c r="AK290" s="50"/>
      <c r="AL290" s="50"/>
      <c r="AM290" s="50"/>
      <c r="AN290" s="50"/>
      <c r="AO290" s="50"/>
      <c r="AP290" s="50"/>
      <c r="AQ290" s="50"/>
    </row>
    <row r="291" spans="1:43" ht="12.75">
      <c r="A291" s="55"/>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c r="AA291" s="50"/>
      <c r="AB291" s="50"/>
      <c r="AC291" s="50"/>
      <c r="AD291" s="50"/>
      <c r="AE291" s="50"/>
      <c r="AF291" s="50"/>
      <c r="AG291" s="50"/>
      <c r="AH291" s="50"/>
      <c r="AI291" s="50"/>
      <c r="AJ291" s="50"/>
      <c r="AK291" s="50"/>
      <c r="AL291" s="50"/>
      <c r="AM291" s="50"/>
      <c r="AN291" s="50"/>
      <c r="AO291" s="50"/>
      <c r="AP291" s="50"/>
      <c r="AQ291" s="50"/>
    </row>
    <row r="292" spans="1:43" ht="12.75">
      <c r="A292" s="55"/>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c r="AA292" s="50"/>
      <c r="AB292" s="50"/>
      <c r="AC292" s="50"/>
      <c r="AD292" s="50"/>
      <c r="AE292" s="50"/>
      <c r="AF292" s="50"/>
      <c r="AG292" s="50"/>
      <c r="AH292" s="50"/>
      <c r="AI292" s="50"/>
      <c r="AJ292" s="50"/>
      <c r="AK292" s="50"/>
      <c r="AL292" s="50"/>
      <c r="AM292" s="50"/>
      <c r="AN292" s="50"/>
      <c r="AO292" s="50"/>
      <c r="AP292" s="50"/>
      <c r="AQ292" s="50"/>
    </row>
    <row r="293" spans="1:43" ht="12.75">
      <c r="A293" s="55"/>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c r="AA293" s="50"/>
      <c r="AB293" s="50"/>
      <c r="AC293" s="50"/>
      <c r="AD293" s="50"/>
      <c r="AE293" s="50"/>
      <c r="AF293" s="50"/>
      <c r="AG293" s="50"/>
      <c r="AH293" s="50"/>
      <c r="AI293" s="50"/>
      <c r="AJ293" s="50"/>
      <c r="AK293" s="50"/>
      <c r="AL293" s="50"/>
      <c r="AM293" s="50"/>
      <c r="AN293" s="50"/>
      <c r="AO293" s="50"/>
      <c r="AP293" s="50"/>
      <c r="AQ293" s="50"/>
    </row>
    <row r="294" spans="1:43" ht="12.75">
      <c r="A294" s="55"/>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c r="AA294" s="50"/>
      <c r="AB294" s="50"/>
      <c r="AC294" s="50"/>
      <c r="AD294" s="50"/>
      <c r="AE294" s="50"/>
      <c r="AF294" s="50"/>
      <c r="AG294" s="50"/>
      <c r="AH294" s="50"/>
      <c r="AI294" s="50"/>
      <c r="AJ294" s="50"/>
      <c r="AK294" s="50"/>
      <c r="AL294" s="50"/>
      <c r="AM294" s="50"/>
      <c r="AN294" s="50"/>
      <c r="AO294" s="50"/>
      <c r="AP294" s="50"/>
      <c r="AQ294" s="50"/>
    </row>
    <row r="295" spans="1:43" ht="12.75">
      <c r="A295" s="55"/>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c r="AA295" s="50"/>
      <c r="AB295" s="50"/>
      <c r="AC295" s="50"/>
      <c r="AD295" s="50"/>
      <c r="AE295" s="50"/>
      <c r="AF295" s="50"/>
      <c r="AG295" s="50"/>
      <c r="AH295" s="50"/>
      <c r="AI295" s="50"/>
      <c r="AJ295" s="50"/>
      <c r="AK295" s="50"/>
      <c r="AL295" s="50"/>
      <c r="AM295" s="50"/>
      <c r="AN295" s="50"/>
      <c r="AO295" s="50"/>
      <c r="AP295" s="50"/>
      <c r="AQ295" s="50"/>
    </row>
    <row r="296" spans="1:43" ht="12.75">
      <c r="A296" s="55"/>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c r="AA296" s="50"/>
      <c r="AB296" s="50"/>
      <c r="AC296" s="50"/>
      <c r="AD296" s="50"/>
      <c r="AE296" s="50"/>
      <c r="AF296" s="50"/>
      <c r="AG296" s="50"/>
      <c r="AH296" s="50"/>
      <c r="AI296" s="50"/>
      <c r="AJ296" s="50"/>
      <c r="AK296" s="50"/>
      <c r="AL296" s="50"/>
      <c r="AM296" s="50"/>
      <c r="AN296" s="50"/>
      <c r="AO296" s="50"/>
      <c r="AP296" s="50"/>
      <c r="AQ296" s="50"/>
    </row>
    <row r="297" spans="1:43" ht="12.75">
      <c r="A297" s="55"/>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c r="AA297" s="50"/>
      <c r="AB297" s="50"/>
      <c r="AC297" s="50"/>
      <c r="AD297" s="50"/>
      <c r="AE297" s="50"/>
      <c r="AF297" s="50"/>
      <c r="AG297" s="50"/>
      <c r="AH297" s="50"/>
      <c r="AI297" s="50"/>
      <c r="AJ297" s="50"/>
      <c r="AK297" s="50"/>
      <c r="AL297" s="50"/>
      <c r="AM297" s="50"/>
      <c r="AN297" s="50"/>
      <c r="AO297" s="50"/>
      <c r="AP297" s="50"/>
      <c r="AQ297" s="50"/>
    </row>
    <row r="298" spans="1:43" ht="12.75">
      <c r="A298" s="55"/>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50"/>
      <c r="AP298" s="50"/>
      <c r="AQ298" s="50"/>
    </row>
    <row r="299" spans="1:43" ht="12.75">
      <c r="A299" s="55"/>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c r="AA299" s="50"/>
      <c r="AB299" s="50"/>
      <c r="AC299" s="50"/>
      <c r="AD299" s="50"/>
      <c r="AE299" s="50"/>
      <c r="AF299" s="50"/>
      <c r="AG299" s="50"/>
      <c r="AH299" s="50"/>
      <c r="AI299" s="50"/>
      <c r="AJ299" s="50"/>
      <c r="AK299" s="50"/>
      <c r="AL299" s="50"/>
      <c r="AM299" s="50"/>
      <c r="AN299" s="50"/>
      <c r="AO299" s="50"/>
      <c r="AP299" s="50"/>
      <c r="AQ299" s="50"/>
    </row>
    <row r="300" spans="1:43" ht="12.75">
      <c r="A300" s="55"/>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c r="AB300" s="50"/>
      <c r="AC300" s="50"/>
      <c r="AD300" s="50"/>
      <c r="AE300" s="50"/>
      <c r="AF300" s="50"/>
      <c r="AG300" s="50"/>
      <c r="AH300" s="50"/>
      <c r="AI300" s="50"/>
      <c r="AJ300" s="50"/>
      <c r="AK300" s="50"/>
      <c r="AL300" s="50"/>
      <c r="AM300" s="50"/>
      <c r="AN300" s="50"/>
      <c r="AO300" s="50"/>
      <c r="AP300" s="50"/>
      <c r="AQ300" s="50"/>
    </row>
    <row r="301" spans="1:43" ht="12.75">
      <c r="A301" s="55"/>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c r="AB301" s="50"/>
      <c r="AC301" s="50"/>
      <c r="AD301" s="50"/>
      <c r="AE301" s="50"/>
      <c r="AF301" s="50"/>
      <c r="AG301" s="50"/>
      <c r="AH301" s="50"/>
      <c r="AI301" s="50"/>
      <c r="AJ301" s="50"/>
      <c r="AK301" s="50"/>
      <c r="AL301" s="50"/>
      <c r="AM301" s="50"/>
      <c r="AN301" s="50"/>
      <c r="AO301" s="50"/>
      <c r="AP301" s="50"/>
      <c r="AQ301" s="50"/>
    </row>
    <row r="302" spans="1:43" ht="12.75">
      <c r="A302" s="55"/>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c r="AP302" s="50"/>
      <c r="AQ302" s="50"/>
    </row>
    <row r="303" spans="1:43" ht="12.75">
      <c r="A303" s="55"/>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c r="AA303" s="50"/>
      <c r="AB303" s="50"/>
      <c r="AC303" s="50"/>
      <c r="AD303" s="50"/>
      <c r="AE303" s="50"/>
      <c r="AF303" s="50"/>
      <c r="AG303" s="50"/>
      <c r="AH303" s="50"/>
      <c r="AI303" s="50"/>
      <c r="AJ303" s="50"/>
      <c r="AK303" s="50"/>
      <c r="AL303" s="50"/>
      <c r="AM303" s="50"/>
      <c r="AN303" s="50"/>
      <c r="AO303" s="50"/>
      <c r="AP303" s="50"/>
      <c r="AQ303" s="50"/>
    </row>
    <row r="304" spans="1:43" ht="12.75">
      <c r="A304" s="55"/>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c r="AA304" s="50"/>
      <c r="AB304" s="50"/>
      <c r="AC304" s="50"/>
      <c r="AD304" s="50"/>
      <c r="AE304" s="50"/>
      <c r="AF304" s="50"/>
      <c r="AG304" s="50"/>
      <c r="AH304" s="50"/>
      <c r="AI304" s="50"/>
      <c r="AJ304" s="50"/>
      <c r="AK304" s="50"/>
      <c r="AL304" s="50"/>
      <c r="AM304" s="50"/>
      <c r="AN304" s="50"/>
      <c r="AO304" s="50"/>
      <c r="AP304" s="50"/>
      <c r="AQ304" s="50"/>
    </row>
    <row r="305" spans="1:43" ht="12.75">
      <c r="A305" s="55"/>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c r="AA305" s="50"/>
      <c r="AB305" s="50"/>
      <c r="AC305" s="50"/>
      <c r="AD305" s="50"/>
      <c r="AE305" s="50"/>
      <c r="AF305" s="50"/>
      <c r="AG305" s="50"/>
      <c r="AH305" s="50"/>
      <c r="AI305" s="50"/>
      <c r="AJ305" s="50"/>
      <c r="AK305" s="50"/>
      <c r="AL305" s="50"/>
      <c r="AM305" s="50"/>
      <c r="AN305" s="50"/>
      <c r="AO305" s="50"/>
      <c r="AP305" s="50"/>
      <c r="AQ305" s="50"/>
    </row>
    <row r="306" spans="1:43" ht="12.75">
      <c r="A306" s="55"/>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c r="AB306" s="50"/>
      <c r="AC306" s="50"/>
      <c r="AD306" s="50"/>
      <c r="AE306" s="50"/>
      <c r="AF306" s="50"/>
      <c r="AG306" s="50"/>
      <c r="AH306" s="50"/>
      <c r="AI306" s="50"/>
      <c r="AJ306" s="50"/>
      <c r="AK306" s="50"/>
      <c r="AL306" s="50"/>
      <c r="AM306" s="50"/>
      <c r="AN306" s="50"/>
      <c r="AO306" s="50"/>
      <c r="AP306" s="50"/>
      <c r="AQ306" s="50"/>
    </row>
    <row r="307" spans="1:43" ht="12.75">
      <c r="A307" s="55"/>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c r="AA307" s="50"/>
      <c r="AB307" s="50"/>
      <c r="AC307" s="50"/>
      <c r="AD307" s="50"/>
      <c r="AE307" s="50"/>
      <c r="AF307" s="50"/>
      <c r="AG307" s="50"/>
      <c r="AH307" s="50"/>
      <c r="AI307" s="50"/>
      <c r="AJ307" s="50"/>
      <c r="AK307" s="50"/>
      <c r="AL307" s="50"/>
      <c r="AM307" s="50"/>
      <c r="AN307" s="50"/>
      <c r="AO307" s="50"/>
      <c r="AP307" s="50"/>
      <c r="AQ307" s="50"/>
    </row>
    <row r="308" spans="1:43" ht="12.75">
      <c r="A308" s="55"/>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c r="AA308" s="50"/>
      <c r="AB308" s="50"/>
      <c r="AC308" s="50"/>
      <c r="AD308" s="50"/>
      <c r="AE308" s="50"/>
      <c r="AF308" s="50"/>
      <c r="AG308" s="50"/>
      <c r="AH308" s="50"/>
      <c r="AI308" s="50"/>
      <c r="AJ308" s="50"/>
      <c r="AK308" s="50"/>
      <c r="AL308" s="50"/>
      <c r="AM308" s="50"/>
      <c r="AN308" s="50"/>
      <c r="AO308" s="50"/>
      <c r="AP308" s="50"/>
      <c r="AQ308" s="50"/>
    </row>
    <row r="309" spans="1:43" ht="12.75">
      <c r="A309" s="55"/>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c r="AA309" s="50"/>
      <c r="AB309" s="50"/>
      <c r="AC309" s="50"/>
      <c r="AD309" s="50"/>
      <c r="AE309" s="50"/>
      <c r="AF309" s="50"/>
      <c r="AG309" s="50"/>
      <c r="AH309" s="50"/>
      <c r="AI309" s="50"/>
      <c r="AJ309" s="50"/>
      <c r="AK309" s="50"/>
      <c r="AL309" s="50"/>
      <c r="AM309" s="50"/>
      <c r="AN309" s="50"/>
      <c r="AO309" s="50"/>
      <c r="AP309" s="50"/>
      <c r="AQ309" s="50"/>
    </row>
    <row r="310" spans="1:43" ht="12.75">
      <c r="A310" s="55"/>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c r="AA310" s="50"/>
      <c r="AB310" s="50"/>
      <c r="AC310" s="50"/>
      <c r="AD310" s="50"/>
      <c r="AE310" s="50"/>
      <c r="AF310" s="50"/>
      <c r="AG310" s="50"/>
      <c r="AH310" s="50"/>
      <c r="AI310" s="50"/>
      <c r="AJ310" s="50"/>
      <c r="AK310" s="50"/>
      <c r="AL310" s="50"/>
      <c r="AM310" s="50"/>
      <c r="AN310" s="50"/>
      <c r="AO310" s="50"/>
      <c r="AP310" s="50"/>
      <c r="AQ310" s="50"/>
    </row>
    <row r="311" spans="1:43" ht="12.75">
      <c r="A311" s="55"/>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c r="AA311" s="50"/>
      <c r="AB311" s="50"/>
      <c r="AC311" s="50"/>
      <c r="AD311" s="50"/>
      <c r="AE311" s="50"/>
      <c r="AF311" s="50"/>
      <c r="AG311" s="50"/>
      <c r="AH311" s="50"/>
      <c r="AI311" s="50"/>
      <c r="AJ311" s="50"/>
      <c r="AK311" s="50"/>
      <c r="AL311" s="50"/>
      <c r="AM311" s="50"/>
      <c r="AN311" s="50"/>
      <c r="AO311" s="50"/>
      <c r="AP311" s="50"/>
      <c r="AQ311" s="50"/>
    </row>
    <row r="312" spans="1:43" ht="12.75">
      <c r="A312" s="55"/>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c r="AA312" s="50"/>
      <c r="AB312" s="50"/>
      <c r="AC312" s="50"/>
      <c r="AD312" s="50"/>
      <c r="AE312" s="50"/>
      <c r="AF312" s="50"/>
      <c r="AG312" s="50"/>
      <c r="AH312" s="50"/>
      <c r="AI312" s="50"/>
      <c r="AJ312" s="50"/>
      <c r="AK312" s="50"/>
      <c r="AL312" s="50"/>
      <c r="AM312" s="50"/>
      <c r="AN312" s="50"/>
      <c r="AO312" s="50"/>
      <c r="AP312" s="50"/>
      <c r="AQ312" s="50"/>
    </row>
    <row r="313" spans="1:43" ht="12.75">
      <c r="A313" s="55"/>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c r="AA313" s="50"/>
      <c r="AB313" s="50"/>
      <c r="AC313" s="50"/>
      <c r="AD313" s="50"/>
      <c r="AE313" s="50"/>
      <c r="AF313" s="50"/>
      <c r="AG313" s="50"/>
      <c r="AH313" s="50"/>
      <c r="AI313" s="50"/>
      <c r="AJ313" s="50"/>
      <c r="AK313" s="50"/>
      <c r="AL313" s="50"/>
      <c r="AM313" s="50"/>
      <c r="AN313" s="50"/>
      <c r="AO313" s="50"/>
      <c r="AP313" s="50"/>
      <c r="AQ313" s="50"/>
    </row>
    <row r="314" spans="1:43" ht="12.75">
      <c r="A314" s="55"/>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c r="AA314" s="50"/>
      <c r="AB314" s="50"/>
      <c r="AC314" s="50"/>
      <c r="AD314" s="50"/>
      <c r="AE314" s="50"/>
      <c r="AF314" s="50"/>
      <c r="AG314" s="50"/>
      <c r="AH314" s="50"/>
      <c r="AI314" s="50"/>
      <c r="AJ314" s="50"/>
      <c r="AK314" s="50"/>
      <c r="AL314" s="50"/>
      <c r="AM314" s="50"/>
      <c r="AN314" s="50"/>
      <c r="AO314" s="50"/>
      <c r="AP314" s="50"/>
      <c r="AQ314" s="50"/>
    </row>
    <row r="315" spans="1:43" ht="12.75">
      <c r="A315" s="55"/>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c r="AA315" s="50"/>
      <c r="AB315" s="50"/>
      <c r="AC315" s="50"/>
      <c r="AD315" s="50"/>
      <c r="AE315" s="50"/>
      <c r="AF315" s="50"/>
      <c r="AG315" s="50"/>
      <c r="AH315" s="50"/>
      <c r="AI315" s="50"/>
      <c r="AJ315" s="50"/>
      <c r="AK315" s="50"/>
      <c r="AL315" s="50"/>
      <c r="AM315" s="50"/>
      <c r="AN315" s="50"/>
      <c r="AO315" s="50"/>
      <c r="AP315" s="50"/>
      <c r="AQ315" s="50"/>
    </row>
    <row r="316" spans="1:43" ht="12.75">
      <c r="A316" s="55"/>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c r="AA316" s="50"/>
      <c r="AB316" s="50"/>
      <c r="AC316" s="50"/>
      <c r="AD316" s="50"/>
      <c r="AE316" s="50"/>
      <c r="AF316" s="50"/>
      <c r="AG316" s="50"/>
      <c r="AH316" s="50"/>
      <c r="AI316" s="50"/>
      <c r="AJ316" s="50"/>
      <c r="AK316" s="50"/>
      <c r="AL316" s="50"/>
      <c r="AM316" s="50"/>
      <c r="AN316" s="50"/>
      <c r="AO316" s="50"/>
      <c r="AP316" s="50"/>
      <c r="AQ316" s="50"/>
    </row>
    <row r="317" spans="1:43" ht="12.75">
      <c r="A317" s="55"/>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c r="AA317" s="50"/>
      <c r="AB317" s="50"/>
      <c r="AC317" s="50"/>
      <c r="AD317" s="50"/>
      <c r="AE317" s="50"/>
      <c r="AF317" s="50"/>
      <c r="AG317" s="50"/>
      <c r="AH317" s="50"/>
      <c r="AI317" s="50"/>
      <c r="AJ317" s="50"/>
      <c r="AK317" s="50"/>
      <c r="AL317" s="50"/>
      <c r="AM317" s="50"/>
      <c r="AN317" s="50"/>
      <c r="AO317" s="50"/>
      <c r="AP317" s="50"/>
      <c r="AQ317" s="50"/>
    </row>
    <row r="318" spans="1:43" ht="12.75">
      <c r="A318" s="55"/>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c r="AA318" s="50"/>
      <c r="AB318" s="50"/>
      <c r="AC318" s="50"/>
      <c r="AD318" s="50"/>
      <c r="AE318" s="50"/>
      <c r="AF318" s="50"/>
      <c r="AG318" s="50"/>
      <c r="AH318" s="50"/>
      <c r="AI318" s="50"/>
      <c r="AJ318" s="50"/>
      <c r="AK318" s="50"/>
      <c r="AL318" s="50"/>
      <c r="AM318" s="50"/>
      <c r="AN318" s="50"/>
      <c r="AO318" s="50"/>
      <c r="AP318" s="50"/>
      <c r="AQ318" s="50"/>
    </row>
    <row r="319" spans="1:43" ht="12.75">
      <c r="A319" s="55"/>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c r="AA319" s="50"/>
      <c r="AB319" s="50"/>
      <c r="AC319" s="50"/>
      <c r="AD319" s="50"/>
      <c r="AE319" s="50"/>
      <c r="AF319" s="50"/>
      <c r="AG319" s="50"/>
      <c r="AH319" s="50"/>
      <c r="AI319" s="50"/>
      <c r="AJ319" s="50"/>
      <c r="AK319" s="50"/>
      <c r="AL319" s="50"/>
      <c r="AM319" s="50"/>
      <c r="AN319" s="50"/>
      <c r="AO319" s="50"/>
      <c r="AP319" s="50"/>
      <c r="AQ319" s="50"/>
    </row>
    <row r="320" spans="1:43" ht="12.75">
      <c r="A320" s="55"/>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c r="AA320" s="50"/>
      <c r="AB320" s="50"/>
      <c r="AC320" s="50"/>
      <c r="AD320" s="50"/>
      <c r="AE320" s="50"/>
      <c r="AF320" s="50"/>
      <c r="AG320" s="50"/>
      <c r="AH320" s="50"/>
      <c r="AI320" s="50"/>
      <c r="AJ320" s="50"/>
      <c r="AK320" s="50"/>
      <c r="AL320" s="50"/>
      <c r="AM320" s="50"/>
      <c r="AN320" s="50"/>
      <c r="AO320" s="50"/>
      <c r="AP320" s="50"/>
      <c r="AQ320" s="50"/>
    </row>
    <row r="321" spans="1:43" ht="12.75">
      <c r="A321" s="55"/>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c r="AA321" s="50"/>
      <c r="AB321" s="50"/>
      <c r="AC321" s="50"/>
      <c r="AD321" s="50"/>
      <c r="AE321" s="50"/>
      <c r="AF321" s="50"/>
      <c r="AG321" s="50"/>
      <c r="AH321" s="50"/>
      <c r="AI321" s="50"/>
      <c r="AJ321" s="50"/>
      <c r="AK321" s="50"/>
      <c r="AL321" s="50"/>
      <c r="AM321" s="50"/>
      <c r="AN321" s="50"/>
      <c r="AO321" s="50"/>
      <c r="AP321" s="50"/>
      <c r="AQ321" s="50"/>
    </row>
    <row r="322" spans="1:43" ht="12.75">
      <c r="A322" s="55"/>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c r="AA322" s="50"/>
      <c r="AB322" s="50"/>
      <c r="AC322" s="50"/>
      <c r="AD322" s="50"/>
      <c r="AE322" s="50"/>
      <c r="AF322" s="50"/>
      <c r="AG322" s="50"/>
      <c r="AH322" s="50"/>
      <c r="AI322" s="50"/>
      <c r="AJ322" s="50"/>
      <c r="AK322" s="50"/>
      <c r="AL322" s="50"/>
      <c r="AM322" s="50"/>
      <c r="AN322" s="50"/>
      <c r="AO322" s="50"/>
      <c r="AP322" s="50"/>
      <c r="AQ322" s="50"/>
    </row>
    <row r="323" spans="1:43" ht="12.75">
      <c r="A323" s="55"/>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c r="AA323" s="50"/>
      <c r="AB323" s="50"/>
      <c r="AC323" s="50"/>
      <c r="AD323" s="50"/>
      <c r="AE323" s="50"/>
      <c r="AF323" s="50"/>
      <c r="AG323" s="50"/>
      <c r="AH323" s="50"/>
      <c r="AI323" s="50"/>
      <c r="AJ323" s="50"/>
      <c r="AK323" s="50"/>
      <c r="AL323" s="50"/>
      <c r="AM323" s="50"/>
      <c r="AN323" s="50"/>
      <c r="AO323" s="50"/>
      <c r="AP323" s="50"/>
      <c r="AQ323" s="50"/>
    </row>
    <row r="324" spans="1:43" ht="12.75">
      <c r="A324" s="55"/>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c r="AA324" s="50"/>
      <c r="AB324" s="50"/>
      <c r="AC324" s="50"/>
      <c r="AD324" s="50"/>
      <c r="AE324" s="50"/>
      <c r="AF324" s="50"/>
      <c r="AG324" s="50"/>
      <c r="AH324" s="50"/>
      <c r="AI324" s="50"/>
      <c r="AJ324" s="50"/>
      <c r="AK324" s="50"/>
      <c r="AL324" s="50"/>
      <c r="AM324" s="50"/>
      <c r="AN324" s="50"/>
      <c r="AO324" s="50"/>
      <c r="AP324" s="50"/>
      <c r="AQ324" s="50"/>
    </row>
    <row r="325" spans="1:43" ht="12.75">
      <c r="A325" s="55"/>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c r="AA325" s="50"/>
      <c r="AB325" s="50"/>
      <c r="AC325" s="50"/>
      <c r="AD325" s="50"/>
      <c r="AE325" s="50"/>
      <c r="AF325" s="50"/>
      <c r="AG325" s="50"/>
      <c r="AH325" s="50"/>
      <c r="AI325" s="50"/>
      <c r="AJ325" s="50"/>
      <c r="AK325" s="50"/>
      <c r="AL325" s="50"/>
      <c r="AM325" s="50"/>
      <c r="AN325" s="50"/>
      <c r="AO325" s="50"/>
      <c r="AP325" s="50"/>
      <c r="AQ325" s="50"/>
    </row>
    <row r="326" spans="1:43" ht="12.75">
      <c r="A326" s="55"/>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c r="AA326" s="50"/>
      <c r="AB326" s="50"/>
      <c r="AC326" s="50"/>
      <c r="AD326" s="50"/>
      <c r="AE326" s="50"/>
      <c r="AF326" s="50"/>
      <c r="AG326" s="50"/>
      <c r="AH326" s="50"/>
      <c r="AI326" s="50"/>
      <c r="AJ326" s="50"/>
      <c r="AK326" s="50"/>
      <c r="AL326" s="50"/>
      <c r="AM326" s="50"/>
      <c r="AN326" s="50"/>
      <c r="AO326" s="50"/>
      <c r="AP326" s="50"/>
      <c r="AQ326" s="50"/>
    </row>
    <row r="327" spans="1:43" ht="12.75">
      <c r="A327" s="55"/>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c r="AA327" s="50"/>
      <c r="AB327" s="50"/>
      <c r="AC327" s="50"/>
      <c r="AD327" s="50"/>
      <c r="AE327" s="50"/>
      <c r="AF327" s="50"/>
      <c r="AG327" s="50"/>
      <c r="AH327" s="50"/>
      <c r="AI327" s="50"/>
      <c r="AJ327" s="50"/>
      <c r="AK327" s="50"/>
      <c r="AL327" s="50"/>
      <c r="AM327" s="50"/>
      <c r="AN327" s="50"/>
      <c r="AO327" s="50"/>
      <c r="AP327" s="50"/>
      <c r="AQ327" s="50"/>
    </row>
    <row r="328" spans="1:43" ht="12.75">
      <c r="A328" s="55"/>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c r="AA328" s="50"/>
      <c r="AB328" s="50"/>
      <c r="AC328" s="50"/>
      <c r="AD328" s="50"/>
      <c r="AE328" s="50"/>
      <c r="AF328" s="50"/>
      <c r="AG328" s="50"/>
      <c r="AH328" s="50"/>
      <c r="AI328" s="50"/>
      <c r="AJ328" s="50"/>
      <c r="AK328" s="50"/>
      <c r="AL328" s="50"/>
      <c r="AM328" s="50"/>
      <c r="AN328" s="50"/>
      <c r="AO328" s="50"/>
      <c r="AP328" s="50"/>
      <c r="AQ328" s="50"/>
    </row>
    <row r="329" spans="1:43" ht="12.75">
      <c r="A329" s="55"/>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c r="AA329" s="50"/>
      <c r="AB329" s="50"/>
      <c r="AC329" s="50"/>
      <c r="AD329" s="50"/>
      <c r="AE329" s="50"/>
      <c r="AF329" s="50"/>
      <c r="AG329" s="50"/>
      <c r="AH329" s="50"/>
      <c r="AI329" s="50"/>
      <c r="AJ329" s="50"/>
      <c r="AK329" s="50"/>
      <c r="AL329" s="50"/>
      <c r="AM329" s="50"/>
      <c r="AN329" s="50"/>
      <c r="AO329" s="50"/>
      <c r="AP329" s="50"/>
      <c r="AQ329" s="50"/>
    </row>
    <row r="330" spans="1:43" ht="12.75">
      <c r="A330" s="55"/>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c r="AA330" s="50"/>
      <c r="AB330" s="50"/>
      <c r="AC330" s="50"/>
      <c r="AD330" s="50"/>
      <c r="AE330" s="50"/>
      <c r="AF330" s="50"/>
      <c r="AG330" s="50"/>
      <c r="AH330" s="50"/>
      <c r="AI330" s="50"/>
      <c r="AJ330" s="50"/>
      <c r="AK330" s="50"/>
      <c r="AL330" s="50"/>
      <c r="AM330" s="50"/>
      <c r="AN330" s="50"/>
      <c r="AO330" s="50"/>
      <c r="AP330" s="50"/>
      <c r="AQ330" s="50"/>
    </row>
    <row r="331" spans="1:43" ht="12.75">
      <c r="A331" s="55"/>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c r="AA331" s="50"/>
      <c r="AB331" s="50"/>
      <c r="AC331" s="50"/>
      <c r="AD331" s="50"/>
      <c r="AE331" s="50"/>
      <c r="AF331" s="50"/>
      <c r="AG331" s="50"/>
      <c r="AH331" s="50"/>
      <c r="AI331" s="50"/>
      <c r="AJ331" s="50"/>
      <c r="AK331" s="50"/>
      <c r="AL331" s="50"/>
      <c r="AM331" s="50"/>
      <c r="AN331" s="50"/>
      <c r="AO331" s="50"/>
      <c r="AP331" s="50"/>
      <c r="AQ331" s="50"/>
    </row>
    <row r="332" spans="1:43" ht="12.75">
      <c r="A332" s="55"/>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c r="AA332" s="50"/>
      <c r="AB332" s="50"/>
      <c r="AC332" s="50"/>
      <c r="AD332" s="50"/>
      <c r="AE332" s="50"/>
      <c r="AF332" s="50"/>
      <c r="AG332" s="50"/>
      <c r="AH332" s="50"/>
      <c r="AI332" s="50"/>
      <c r="AJ332" s="50"/>
      <c r="AK332" s="50"/>
      <c r="AL332" s="50"/>
      <c r="AM332" s="50"/>
      <c r="AN332" s="50"/>
      <c r="AO332" s="50"/>
      <c r="AP332" s="50"/>
      <c r="AQ332" s="50"/>
    </row>
    <row r="333" spans="1:43" ht="12.75">
      <c r="A333" s="55"/>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c r="AA333" s="50"/>
      <c r="AB333" s="50"/>
      <c r="AC333" s="50"/>
      <c r="AD333" s="50"/>
      <c r="AE333" s="50"/>
      <c r="AF333" s="50"/>
      <c r="AG333" s="50"/>
      <c r="AH333" s="50"/>
      <c r="AI333" s="50"/>
      <c r="AJ333" s="50"/>
      <c r="AK333" s="50"/>
      <c r="AL333" s="50"/>
      <c r="AM333" s="50"/>
      <c r="AN333" s="50"/>
      <c r="AO333" s="50"/>
      <c r="AP333" s="50"/>
      <c r="AQ333" s="50"/>
    </row>
    <row r="334" spans="1:43" ht="12.75">
      <c r="A334" s="55"/>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c r="AA334" s="50"/>
      <c r="AB334" s="50"/>
      <c r="AC334" s="50"/>
      <c r="AD334" s="50"/>
      <c r="AE334" s="50"/>
      <c r="AF334" s="50"/>
      <c r="AG334" s="50"/>
      <c r="AH334" s="50"/>
      <c r="AI334" s="50"/>
      <c r="AJ334" s="50"/>
      <c r="AK334" s="50"/>
      <c r="AL334" s="50"/>
      <c r="AM334" s="50"/>
      <c r="AN334" s="50"/>
      <c r="AO334" s="50"/>
      <c r="AP334" s="50"/>
      <c r="AQ334" s="50"/>
    </row>
    <row r="335" spans="1:43" ht="12.75">
      <c r="A335" s="55"/>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c r="AA335" s="50"/>
      <c r="AB335" s="50"/>
      <c r="AC335" s="50"/>
      <c r="AD335" s="50"/>
      <c r="AE335" s="50"/>
      <c r="AF335" s="50"/>
      <c r="AG335" s="50"/>
      <c r="AH335" s="50"/>
      <c r="AI335" s="50"/>
      <c r="AJ335" s="50"/>
      <c r="AK335" s="50"/>
      <c r="AL335" s="50"/>
      <c r="AM335" s="50"/>
      <c r="AN335" s="50"/>
      <c r="AO335" s="50"/>
      <c r="AP335" s="50"/>
      <c r="AQ335" s="50"/>
    </row>
    <row r="336" spans="1:43" ht="12.75">
      <c r="A336" s="55"/>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c r="AA336" s="50"/>
      <c r="AB336" s="50"/>
      <c r="AC336" s="50"/>
      <c r="AD336" s="50"/>
      <c r="AE336" s="50"/>
      <c r="AF336" s="50"/>
      <c r="AG336" s="50"/>
      <c r="AH336" s="50"/>
      <c r="AI336" s="50"/>
      <c r="AJ336" s="50"/>
      <c r="AK336" s="50"/>
      <c r="AL336" s="50"/>
      <c r="AM336" s="50"/>
      <c r="AN336" s="50"/>
      <c r="AO336" s="50"/>
      <c r="AP336" s="50"/>
      <c r="AQ336" s="50"/>
    </row>
    <row r="337" spans="1:43" ht="12.75">
      <c r="A337" s="55"/>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c r="AA337" s="50"/>
      <c r="AB337" s="50"/>
      <c r="AC337" s="50"/>
      <c r="AD337" s="50"/>
      <c r="AE337" s="50"/>
      <c r="AF337" s="50"/>
      <c r="AG337" s="50"/>
      <c r="AH337" s="50"/>
      <c r="AI337" s="50"/>
      <c r="AJ337" s="50"/>
      <c r="AK337" s="50"/>
      <c r="AL337" s="50"/>
      <c r="AM337" s="50"/>
      <c r="AN337" s="50"/>
      <c r="AO337" s="50"/>
      <c r="AP337" s="50"/>
      <c r="AQ337" s="50"/>
    </row>
    <row r="338" spans="1:43" ht="12.75">
      <c r="A338" s="55"/>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c r="AA338" s="50"/>
      <c r="AB338" s="50"/>
      <c r="AC338" s="50"/>
      <c r="AD338" s="50"/>
      <c r="AE338" s="50"/>
      <c r="AF338" s="50"/>
      <c r="AG338" s="50"/>
      <c r="AH338" s="50"/>
      <c r="AI338" s="50"/>
      <c r="AJ338" s="50"/>
      <c r="AK338" s="50"/>
      <c r="AL338" s="50"/>
      <c r="AM338" s="50"/>
      <c r="AN338" s="50"/>
      <c r="AO338" s="50"/>
      <c r="AP338" s="50"/>
      <c r="AQ338" s="50"/>
    </row>
    <row r="339" spans="1:43" ht="12.75">
      <c r="A339" s="55"/>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c r="AA339" s="50"/>
      <c r="AB339" s="50"/>
      <c r="AC339" s="50"/>
      <c r="AD339" s="50"/>
      <c r="AE339" s="50"/>
      <c r="AF339" s="50"/>
      <c r="AG339" s="50"/>
      <c r="AH339" s="50"/>
      <c r="AI339" s="50"/>
      <c r="AJ339" s="50"/>
      <c r="AK339" s="50"/>
      <c r="AL339" s="50"/>
      <c r="AM339" s="50"/>
      <c r="AN339" s="50"/>
      <c r="AO339" s="50"/>
      <c r="AP339" s="50"/>
      <c r="AQ339" s="50"/>
    </row>
    <row r="340" spans="1:43" ht="12.75">
      <c r="A340" s="55"/>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c r="AA340" s="50"/>
      <c r="AB340" s="50"/>
      <c r="AC340" s="50"/>
      <c r="AD340" s="50"/>
      <c r="AE340" s="50"/>
      <c r="AF340" s="50"/>
      <c r="AG340" s="50"/>
      <c r="AH340" s="50"/>
      <c r="AI340" s="50"/>
      <c r="AJ340" s="50"/>
      <c r="AK340" s="50"/>
      <c r="AL340" s="50"/>
      <c r="AM340" s="50"/>
      <c r="AN340" s="50"/>
      <c r="AO340" s="50"/>
      <c r="AP340" s="50"/>
      <c r="AQ340" s="50"/>
    </row>
    <row r="341" spans="1:43" ht="12.75">
      <c r="A341" s="55"/>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c r="AA341" s="50"/>
      <c r="AB341" s="50"/>
      <c r="AC341" s="50"/>
      <c r="AD341" s="50"/>
      <c r="AE341" s="50"/>
      <c r="AF341" s="50"/>
      <c r="AG341" s="50"/>
      <c r="AH341" s="50"/>
      <c r="AI341" s="50"/>
      <c r="AJ341" s="50"/>
      <c r="AK341" s="50"/>
      <c r="AL341" s="50"/>
      <c r="AM341" s="50"/>
      <c r="AN341" s="50"/>
      <c r="AO341" s="50"/>
      <c r="AP341" s="50"/>
      <c r="AQ341" s="50"/>
    </row>
    <row r="342" spans="1:43" ht="12.75">
      <c r="A342" s="55"/>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c r="AB342" s="50"/>
      <c r="AC342" s="50"/>
      <c r="AD342" s="50"/>
      <c r="AE342" s="50"/>
      <c r="AF342" s="50"/>
      <c r="AG342" s="50"/>
      <c r="AH342" s="50"/>
      <c r="AI342" s="50"/>
      <c r="AJ342" s="50"/>
      <c r="AK342" s="50"/>
      <c r="AL342" s="50"/>
      <c r="AM342" s="50"/>
      <c r="AN342" s="50"/>
      <c r="AO342" s="50"/>
      <c r="AP342" s="50"/>
      <c r="AQ342" s="50"/>
    </row>
    <row r="343" spans="1:43" ht="12.75">
      <c r="A343" s="55"/>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c r="AB343" s="50"/>
      <c r="AC343" s="50"/>
      <c r="AD343" s="50"/>
      <c r="AE343" s="50"/>
      <c r="AF343" s="50"/>
      <c r="AG343" s="50"/>
      <c r="AH343" s="50"/>
      <c r="AI343" s="50"/>
      <c r="AJ343" s="50"/>
      <c r="AK343" s="50"/>
      <c r="AL343" s="50"/>
      <c r="AM343" s="50"/>
      <c r="AN343" s="50"/>
      <c r="AO343" s="50"/>
      <c r="AP343" s="50"/>
      <c r="AQ343" s="50"/>
    </row>
    <row r="344" spans="1:43" ht="12.75">
      <c r="A344" s="55"/>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c r="AA344" s="50"/>
      <c r="AB344" s="50"/>
      <c r="AC344" s="50"/>
      <c r="AD344" s="50"/>
      <c r="AE344" s="50"/>
      <c r="AF344" s="50"/>
      <c r="AG344" s="50"/>
      <c r="AH344" s="50"/>
      <c r="AI344" s="50"/>
      <c r="AJ344" s="50"/>
      <c r="AK344" s="50"/>
      <c r="AL344" s="50"/>
      <c r="AM344" s="50"/>
      <c r="AN344" s="50"/>
      <c r="AO344" s="50"/>
      <c r="AP344" s="50"/>
      <c r="AQ344" s="50"/>
    </row>
    <row r="345" spans="1:43" ht="12.75">
      <c r="A345" s="56"/>
      <c r="B345" s="190"/>
      <c r="C345" s="190"/>
      <c r="D345" s="190"/>
      <c r="E345" s="190"/>
      <c r="F345" s="190"/>
      <c r="G345" s="190"/>
      <c r="H345" s="190"/>
      <c r="I345" s="190"/>
      <c r="J345" s="190"/>
      <c r="K345" s="190"/>
      <c r="L345" s="190"/>
      <c r="M345" s="190"/>
      <c r="N345" s="190"/>
      <c r="O345" s="190"/>
      <c r="P345" s="190"/>
      <c r="Q345" s="190"/>
      <c r="R345" s="190"/>
      <c r="S345" s="190"/>
      <c r="T345" s="190"/>
      <c r="U345" s="190"/>
      <c r="V345" s="190"/>
      <c r="W345" s="190"/>
      <c r="X345" s="190"/>
      <c r="Y345" s="190"/>
      <c r="Z345" s="190"/>
      <c r="AA345" s="190"/>
      <c r="AB345" s="190"/>
      <c r="AC345" s="190"/>
      <c r="AD345" s="190"/>
      <c r="AE345" s="190"/>
      <c r="AF345" s="190"/>
      <c r="AG345" s="190"/>
      <c r="AH345" s="190"/>
      <c r="AI345" s="190"/>
      <c r="AJ345" s="190"/>
      <c r="AK345" s="190"/>
      <c r="AL345" s="190"/>
      <c r="AM345" s="190"/>
      <c r="AN345" s="190"/>
      <c r="AO345" s="190"/>
      <c r="AP345" s="190"/>
      <c r="AQ345" s="190"/>
    </row>
    <row r="346" spans="1:43" ht="19.5" customHeight="1" thickBot="1">
      <c r="A346" s="56"/>
      <c r="B346" s="50"/>
      <c r="C346" s="311"/>
      <c r="D346" s="312"/>
      <c r="E346" s="312"/>
      <c r="F346" s="312"/>
      <c r="G346" s="312"/>
      <c r="H346" s="312"/>
      <c r="I346" s="312"/>
      <c r="J346" s="312"/>
      <c r="K346" s="312"/>
      <c r="L346" s="312"/>
      <c r="M346" s="312"/>
      <c r="N346" s="312"/>
      <c r="O346" s="312"/>
      <c r="P346" s="312"/>
      <c r="Q346" s="313"/>
      <c r="R346" s="190"/>
      <c r="S346" s="190"/>
      <c r="T346" s="190"/>
      <c r="U346" s="190"/>
      <c r="V346" s="190"/>
      <c r="W346" s="190"/>
      <c r="X346" s="190"/>
      <c r="Y346" s="190"/>
      <c r="Z346" s="190"/>
      <c r="AA346" s="190"/>
      <c r="AB346" s="190"/>
      <c r="AC346" s="190"/>
      <c r="AD346" s="190"/>
      <c r="AE346" s="190"/>
      <c r="AF346" s="190"/>
      <c r="AG346" s="190"/>
      <c r="AH346" s="190"/>
      <c r="AI346" s="190"/>
      <c r="AJ346" s="190"/>
      <c r="AK346" s="190"/>
      <c r="AL346" s="190"/>
      <c r="AM346" s="190"/>
      <c r="AN346" s="190"/>
      <c r="AO346" s="190"/>
      <c r="AP346" s="190"/>
      <c r="AQ346" s="50"/>
    </row>
    <row r="347" spans="1:43" ht="18.75" thickBot="1">
      <c r="A347" s="56" t="s">
        <v>268</v>
      </c>
      <c r="B347" s="50"/>
      <c r="C347" s="202"/>
      <c r="D347" s="769"/>
      <c r="E347" s="770"/>
      <c r="F347" s="770"/>
      <c r="G347" s="770"/>
      <c r="H347" s="770"/>
      <c r="I347" s="770"/>
      <c r="J347" s="770"/>
      <c r="K347" s="770"/>
      <c r="L347" s="770"/>
      <c r="M347" s="770"/>
      <c r="N347" s="770"/>
      <c r="O347" s="770"/>
      <c r="P347" s="771"/>
      <c r="Q347" s="203"/>
      <c r="R347" s="190"/>
      <c r="S347" s="190"/>
      <c r="T347" s="190"/>
      <c r="U347" s="190"/>
      <c r="V347" s="190"/>
      <c r="W347" s="190"/>
      <c r="X347" s="190"/>
      <c r="Y347" s="190"/>
      <c r="Z347" s="190"/>
      <c r="AA347" s="190"/>
      <c r="AB347" s="190"/>
      <c r="AC347" s="190"/>
      <c r="AD347" s="190"/>
      <c r="AE347" s="190"/>
      <c r="AF347" s="190"/>
      <c r="AG347" s="190"/>
      <c r="AH347" s="190"/>
      <c r="AI347" s="190"/>
      <c r="AJ347" s="190"/>
      <c r="AK347" s="190"/>
      <c r="AL347" s="190"/>
      <c r="AM347" s="190"/>
      <c r="AN347" s="190"/>
      <c r="AO347" s="190"/>
      <c r="AP347" s="190"/>
      <c r="AQ347" s="50"/>
    </row>
    <row r="348" spans="1:43" ht="12.75">
      <c r="A348" s="56"/>
      <c r="B348" s="50"/>
      <c r="C348" s="202"/>
      <c r="D348" s="772"/>
      <c r="E348" s="772"/>
      <c r="F348" s="772"/>
      <c r="G348" s="772"/>
      <c r="H348" s="772"/>
      <c r="I348" s="772"/>
      <c r="J348" s="772"/>
      <c r="K348" s="772"/>
      <c r="L348" s="772"/>
      <c r="M348" s="772"/>
      <c r="N348" s="772"/>
      <c r="O348" s="772"/>
      <c r="P348" s="772"/>
      <c r="Q348" s="203"/>
      <c r="R348" s="190"/>
      <c r="S348" s="190"/>
      <c r="T348" s="190"/>
      <c r="U348" s="190"/>
      <c r="V348" s="190"/>
      <c r="W348" s="190"/>
      <c r="X348" s="190"/>
      <c r="Y348" s="190"/>
      <c r="Z348" s="190"/>
      <c r="AA348" s="190"/>
      <c r="AB348" s="190"/>
      <c r="AC348" s="190"/>
      <c r="AD348" s="190"/>
      <c r="AE348" s="190"/>
      <c r="AF348" s="190"/>
      <c r="AG348" s="190"/>
      <c r="AH348" s="190"/>
      <c r="AI348" s="190"/>
      <c r="AJ348" s="190"/>
      <c r="AK348" s="190"/>
      <c r="AL348" s="190"/>
      <c r="AM348" s="190"/>
      <c r="AN348" s="190"/>
      <c r="AO348" s="190"/>
      <c r="AP348" s="190"/>
      <c r="AQ348" s="50"/>
    </row>
    <row r="349" spans="1:43" ht="12.75">
      <c r="A349" s="56"/>
      <c r="B349" s="50"/>
      <c r="C349" s="202"/>
      <c r="D349" s="772"/>
      <c r="E349" s="772"/>
      <c r="F349" s="772"/>
      <c r="G349" s="772"/>
      <c r="H349" s="772"/>
      <c r="I349" s="772"/>
      <c r="J349" s="772"/>
      <c r="K349" s="772"/>
      <c r="L349" s="772"/>
      <c r="M349" s="772"/>
      <c r="N349" s="772"/>
      <c r="O349" s="772"/>
      <c r="P349" s="772"/>
      <c r="Q349" s="203"/>
      <c r="R349" s="190"/>
      <c r="S349" s="190"/>
      <c r="T349" s="190"/>
      <c r="U349" s="190"/>
      <c r="V349" s="190"/>
      <c r="W349" s="190"/>
      <c r="X349" s="190"/>
      <c r="Y349" s="190"/>
      <c r="Z349" s="190"/>
      <c r="AA349" s="190"/>
      <c r="AB349" s="190"/>
      <c r="AC349" s="190"/>
      <c r="AD349" s="190"/>
      <c r="AE349" s="190"/>
      <c r="AF349" s="190"/>
      <c r="AG349" s="190"/>
      <c r="AH349" s="190"/>
      <c r="AI349" s="190"/>
      <c r="AJ349" s="190"/>
      <c r="AK349" s="190"/>
      <c r="AL349" s="190"/>
      <c r="AM349" s="190"/>
      <c r="AN349" s="190"/>
      <c r="AO349" s="190"/>
      <c r="AP349" s="190"/>
      <c r="AQ349" s="50"/>
    </row>
    <row r="350" spans="1:43" ht="12.75">
      <c r="A350" s="56"/>
      <c r="B350" s="50"/>
      <c r="C350" s="202"/>
      <c r="D350" s="772"/>
      <c r="E350" s="772"/>
      <c r="F350" s="772"/>
      <c r="G350" s="772"/>
      <c r="H350" s="772"/>
      <c r="I350" s="772"/>
      <c r="J350" s="772"/>
      <c r="K350" s="772"/>
      <c r="L350" s="772"/>
      <c r="M350" s="772"/>
      <c r="N350" s="772"/>
      <c r="O350" s="772"/>
      <c r="P350" s="772"/>
      <c r="Q350" s="203"/>
      <c r="R350" s="190"/>
      <c r="S350" s="190"/>
      <c r="T350" s="190"/>
      <c r="U350" s="190"/>
      <c r="V350" s="190"/>
      <c r="W350" s="190"/>
      <c r="X350" s="190"/>
      <c r="Y350" s="190"/>
      <c r="Z350" s="190"/>
      <c r="AA350" s="190"/>
      <c r="AB350" s="190"/>
      <c r="AC350" s="190"/>
      <c r="AD350" s="190"/>
      <c r="AE350" s="190"/>
      <c r="AF350" s="190"/>
      <c r="AG350" s="190"/>
      <c r="AH350" s="190"/>
      <c r="AI350" s="190"/>
      <c r="AJ350" s="190"/>
      <c r="AK350" s="190"/>
      <c r="AL350" s="190"/>
      <c r="AM350" s="190"/>
      <c r="AN350" s="190"/>
      <c r="AO350" s="190"/>
      <c r="AP350" s="190"/>
      <c r="AQ350" s="50"/>
    </row>
    <row r="351" spans="1:43" ht="12.75">
      <c r="A351" s="56"/>
      <c r="B351" s="50"/>
      <c r="C351" s="202"/>
      <c r="D351" s="772"/>
      <c r="E351" s="772"/>
      <c r="F351" s="772"/>
      <c r="G351" s="772"/>
      <c r="H351" s="772"/>
      <c r="I351" s="772"/>
      <c r="J351" s="772"/>
      <c r="K351" s="772"/>
      <c r="L351" s="772"/>
      <c r="M351" s="772"/>
      <c r="N351" s="772"/>
      <c r="O351" s="772"/>
      <c r="P351" s="772"/>
      <c r="Q351" s="203"/>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50"/>
    </row>
    <row r="352" spans="1:43" ht="12.75">
      <c r="A352" s="56"/>
      <c r="B352" s="50"/>
      <c r="C352" s="202"/>
      <c r="D352" s="772"/>
      <c r="E352" s="772"/>
      <c r="F352" s="772"/>
      <c r="G352" s="772"/>
      <c r="H352" s="772"/>
      <c r="I352" s="772"/>
      <c r="J352" s="772"/>
      <c r="K352" s="772"/>
      <c r="L352" s="772"/>
      <c r="M352" s="772"/>
      <c r="N352" s="772"/>
      <c r="O352" s="772"/>
      <c r="P352" s="772"/>
      <c r="Q352" s="203"/>
      <c r="R352" s="190"/>
      <c r="S352" s="190"/>
      <c r="T352" s="190"/>
      <c r="U352" s="190"/>
      <c r="V352" s="190"/>
      <c r="W352" s="190"/>
      <c r="X352" s="190"/>
      <c r="Y352" s="190"/>
      <c r="Z352" s="190"/>
      <c r="AA352" s="190"/>
      <c r="AB352" s="190"/>
      <c r="AC352" s="190"/>
      <c r="AD352" s="190"/>
      <c r="AE352" s="190"/>
      <c r="AF352" s="190"/>
      <c r="AG352" s="190"/>
      <c r="AH352" s="190"/>
      <c r="AI352" s="190"/>
      <c r="AJ352" s="190"/>
      <c r="AK352" s="190"/>
      <c r="AL352" s="190"/>
      <c r="AM352" s="190"/>
      <c r="AN352" s="190"/>
      <c r="AO352" s="190"/>
      <c r="AP352" s="190"/>
      <c r="AQ352" s="50"/>
    </row>
    <row r="353" spans="1:43" ht="12.75">
      <c r="A353" s="56"/>
      <c r="B353" s="50"/>
      <c r="C353" s="202"/>
      <c r="D353" s="772"/>
      <c r="E353" s="772"/>
      <c r="F353" s="772"/>
      <c r="G353" s="772"/>
      <c r="H353" s="772"/>
      <c r="I353" s="772"/>
      <c r="J353" s="772"/>
      <c r="K353" s="772"/>
      <c r="L353" s="772"/>
      <c r="M353" s="772"/>
      <c r="N353" s="772"/>
      <c r="O353" s="772"/>
      <c r="P353" s="772"/>
      <c r="Q353" s="203"/>
      <c r="R353" s="190"/>
      <c r="S353" s="190"/>
      <c r="T353" s="190"/>
      <c r="U353" s="190"/>
      <c r="V353" s="190"/>
      <c r="W353" s="190"/>
      <c r="X353" s="190"/>
      <c r="Y353" s="190"/>
      <c r="Z353" s="190"/>
      <c r="AA353" s="190"/>
      <c r="AB353" s="190"/>
      <c r="AC353" s="190"/>
      <c r="AD353" s="190"/>
      <c r="AE353" s="190"/>
      <c r="AF353" s="190"/>
      <c r="AG353" s="190"/>
      <c r="AH353" s="190"/>
      <c r="AI353" s="190"/>
      <c r="AJ353" s="190"/>
      <c r="AK353" s="190"/>
      <c r="AL353" s="190"/>
      <c r="AM353" s="190"/>
      <c r="AN353" s="190"/>
      <c r="AO353" s="190"/>
      <c r="AP353" s="190"/>
      <c r="AQ353" s="50"/>
    </row>
    <row r="354" spans="1:43" ht="12.75">
      <c r="A354" s="56"/>
      <c r="B354" s="50"/>
      <c r="C354" s="202"/>
      <c r="D354" s="772"/>
      <c r="E354" s="772"/>
      <c r="F354" s="772"/>
      <c r="G354" s="772"/>
      <c r="H354" s="772"/>
      <c r="I354" s="772"/>
      <c r="J354" s="772"/>
      <c r="K354" s="772"/>
      <c r="L354" s="772"/>
      <c r="M354" s="772"/>
      <c r="N354" s="772"/>
      <c r="O354" s="772"/>
      <c r="P354" s="772"/>
      <c r="Q354" s="203"/>
      <c r="R354" s="190"/>
      <c r="S354" s="190"/>
      <c r="T354" s="190"/>
      <c r="U354" s="190"/>
      <c r="V354" s="190"/>
      <c r="W354" s="190"/>
      <c r="X354" s="190"/>
      <c r="Y354" s="190"/>
      <c r="Z354" s="190"/>
      <c r="AA354" s="190"/>
      <c r="AB354" s="190"/>
      <c r="AC354" s="190"/>
      <c r="AD354" s="190"/>
      <c r="AE354" s="190"/>
      <c r="AF354" s="190"/>
      <c r="AG354" s="190"/>
      <c r="AH354" s="190"/>
      <c r="AI354" s="190"/>
      <c r="AJ354" s="190"/>
      <c r="AK354" s="190"/>
      <c r="AL354" s="190"/>
      <c r="AM354" s="190"/>
      <c r="AN354" s="190"/>
      <c r="AO354" s="190"/>
      <c r="AP354" s="190"/>
      <c r="AQ354" s="50"/>
    </row>
    <row r="355" spans="1:43" ht="12.75">
      <c r="A355" s="56"/>
      <c r="B355" s="50"/>
      <c r="C355" s="202"/>
      <c r="D355" s="772"/>
      <c r="E355" s="772"/>
      <c r="F355" s="772"/>
      <c r="G355" s="772"/>
      <c r="H355" s="772"/>
      <c r="I355" s="772"/>
      <c r="J355" s="772"/>
      <c r="K355" s="772"/>
      <c r="L355" s="772"/>
      <c r="M355" s="772"/>
      <c r="N355" s="772"/>
      <c r="O355" s="772"/>
      <c r="P355" s="772"/>
      <c r="Q355" s="203"/>
      <c r="R355" s="190"/>
      <c r="S355" s="190"/>
      <c r="T355" s="190"/>
      <c r="U355" s="190"/>
      <c r="V355" s="190"/>
      <c r="W355" s="190"/>
      <c r="X355" s="190"/>
      <c r="Y355" s="190"/>
      <c r="Z355" s="190"/>
      <c r="AA355" s="190"/>
      <c r="AB355" s="190"/>
      <c r="AC355" s="190"/>
      <c r="AD355" s="190"/>
      <c r="AE355" s="190"/>
      <c r="AF355" s="190"/>
      <c r="AG355" s="190"/>
      <c r="AH355" s="190"/>
      <c r="AI355" s="190"/>
      <c r="AJ355" s="190"/>
      <c r="AK355" s="190"/>
      <c r="AL355" s="190"/>
      <c r="AM355" s="190"/>
      <c r="AN355" s="190"/>
      <c r="AO355" s="190"/>
      <c r="AP355" s="190"/>
      <c r="AQ355" s="50"/>
    </row>
    <row r="356" spans="1:43" ht="12.75">
      <c r="A356" s="56"/>
      <c r="B356" s="50"/>
      <c r="C356" s="202"/>
      <c r="D356" s="772"/>
      <c r="E356" s="772"/>
      <c r="F356" s="772"/>
      <c r="G356" s="772"/>
      <c r="H356" s="772"/>
      <c r="I356" s="772"/>
      <c r="J356" s="772"/>
      <c r="K356" s="772"/>
      <c r="L356" s="772"/>
      <c r="M356" s="772"/>
      <c r="N356" s="772"/>
      <c r="O356" s="772"/>
      <c r="P356" s="772"/>
      <c r="Q356" s="203"/>
      <c r="R356" s="190"/>
      <c r="S356" s="190"/>
      <c r="T356" s="190"/>
      <c r="U356" s="190"/>
      <c r="V356" s="190"/>
      <c r="W356" s="190"/>
      <c r="X356" s="190"/>
      <c r="Y356" s="190"/>
      <c r="Z356" s="190"/>
      <c r="AA356" s="190"/>
      <c r="AB356" s="190"/>
      <c r="AC356" s="190"/>
      <c r="AD356" s="190"/>
      <c r="AE356" s="190"/>
      <c r="AF356" s="190"/>
      <c r="AG356" s="190"/>
      <c r="AH356" s="190"/>
      <c r="AI356" s="190"/>
      <c r="AJ356" s="190"/>
      <c r="AK356" s="190"/>
      <c r="AL356" s="190"/>
      <c r="AM356" s="190"/>
      <c r="AN356" s="190"/>
      <c r="AO356" s="190"/>
      <c r="AP356" s="190"/>
      <c r="AQ356" s="50"/>
    </row>
    <row r="357" spans="1:43" ht="12.75">
      <c r="A357" s="56"/>
      <c r="B357" s="50"/>
      <c r="C357" s="202"/>
      <c r="D357" s="772"/>
      <c r="E357" s="772"/>
      <c r="F357" s="772"/>
      <c r="G357" s="772"/>
      <c r="H357" s="772"/>
      <c r="I357" s="772"/>
      <c r="J357" s="772"/>
      <c r="K357" s="772"/>
      <c r="L357" s="772"/>
      <c r="M357" s="772"/>
      <c r="N357" s="772"/>
      <c r="O357" s="772"/>
      <c r="P357" s="772"/>
      <c r="Q357" s="203"/>
      <c r="R357" s="190"/>
      <c r="S357" s="190"/>
      <c r="T357" s="190"/>
      <c r="U357" s="190"/>
      <c r="V357" s="190"/>
      <c r="W357" s="190"/>
      <c r="X357" s="190"/>
      <c r="Y357" s="190"/>
      <c r="Z357" s="190"/>
      <c r="AA357" s="190"/>
      <c r="AB357" s="190"/>
      <c r="AC357" s="190"/>
      <c r="AD357" s="190"/>
      <c r="AE357" s="190"/>
      <c r="AF357" s="190"/>
      <c r="AG357" s="190"/>
      <c r="AH357" s="190"/>
      <c r="AI357" s="190"/>
      <c r="AJ357" s="190"/>
      <c r="AK357" s="190"/>
      <c r="AL357" s="190"/>
      <c r="AM357" s="190"/>
      <c r="AN357" s="190"/>
      <c r="AO357" s="190"/>
      <c r="AP357" s="190"/>
      <c r="AQ357" s="50"/>
    </row>
    <row r="358" spans="1:43" ht="12.75">
      <c r="A358" s="56"/>
      <c r="B358" s="50"/>
      <c r="C358" s="202"/>
      <c r="D358" s="772"/>
      <c r="E358" s="772"/>
      <c r="F358" s="772"/>
      <c r="G358" s="772"/>
      <c r="H358" s="772"/>
      <c r="I358" s="772"/>
      <c r="J358" s="772"/>
      <c r="K358" s="772"/>
      <c r="L358" s="772"/>
      <c r="M358" s="772"/>
      <c r="N358" s="772"/>
      <c r="O358" s="772"/>
      <c r="P358" s="772"/>
      <c r="Q358" s="203"/>
      <c r="R358" s="190"/>
      <c r="S358" s="190"/>
      <c r="T358" s="190"/>
      <c r="U358" s="190"/>
      <c r="V358" s="190"/>
      <c r="W358" s="190"/>
      <c r="X358" s="190"/>
      <c r="Y358" s="190"/>
      <c r="Z358" s="190"/>
      <c r="AA358" s="190"/>
      <c r="AB358" s="190"/>
      <c r="AC358" s="190"/>
      <c r="AD358" s="190"/>
      <c r="AE358" s="190"/>
      <c r="AF358" s="190"/>
      <c r="AG358" s="190"/>
      <c r="AH358" s="190"/>
      <c r="AI358" s="190"/>
      <c r="AJ358" s="190"/>
      <c r="AK358" s="190"/>
      <c r="AL358" s="190"/>
      <c r="AM358" s="190"/>
      <c r="AN358" s="190"/>
      <c r="AO358" s="190"/>
      <c r="AP358" s="190"/>
      <c r="AQ358" s="50"/>
    </row>
    <row r="359" spans="1:43" ht="12.75">
      <c r="A359" s="56"/>
      <c r="B359" s="50"/>
      <c r="C359" s="202"/>
      <c r="D359" s="772"/>
      <c r="E359" s="772"/>
      <c r="F359" s="772"/>
      <c r="G359" s="772"/>
      <c r="H359" s="772"/>
      <c r="I359" s="772"/>
      <c r="J359" s="772"/>
      <c r="K359" s="772"/>
      <c r="L359" s="772"/>
      <c r="M359" s="772"/>
      <c r="N359" s="772"/>
      <c r="O359" s="772"/>
      <c r="P359" s="772"/>
      <c r="Q359" s="203"/>
      <c r="R359" s="190"/>
      <c r="S359" s="190"/>
      <c r="T359" s="190"/>
      <c r="U359" s="190"/>
      <c r="V359" s="190"/>
      <c r="W359" s="190"/>
      <c r="X359" s="190"/>
      <c r="Y359" s="190"/>
      <c r="Z359" s="190"/>
      <c r="AA359" s="190"/>
      <c r="AB359" s="190"/>
      <c r="AC359" s="190"/>
      <c r="AD359" s="190"/>
      <c r="AE359" s="190"/>
      <c r="AF359" s="190"/>
      <c r="AG359" s="190"/>
      <c r="AH359" s="190"/>
      <c r="AI359" s="190"/>
      <c r="AJ359" s="190"/>
      <c r="AK359" s="190"/>
      <c r="AL359" s="190"/>
      <c r="AM359" s="190"/>
      <c r="AN359" s="190"/>
      <c r="AO359" s="190"/>
      <c r="AP359" s="190"/>
      <c r="AQ359" s="50"/>
    </row>
    <row r="360" spans="1:43" ht="12.75">
      <c r="A360" s="56"/>
      <c r="B360" s="50"/>
      <c r="C360" s="202"/>
      <c r="D360" s="772"/>
      <c r="E360" s="772"/>
      <c r="F360" s="772"/>
      <c r="G360" s="772"/>
      <c r="H360" s="772"/>
      <c r="I360" s="772"/>
      <c r="J360" s="772"/>
      <c r="K360" s="772"/>
      <c r="L360" s="772"/>
      <c r="M360" s="772"/>
      <c r="N360" s="772"/>
      <c r="O360" s="772"/>
      <c r="P360" s="772"/>
      <c r="Q360" s="203"/>
      <c r="R360" s="190"/>
      <c r="S360" s="190"/>
      <c r="T360" s="190"/>
      <c r="U360" s="190"/>
      <c r="V360" s="190"/>
      <c r="W360" s="190"/>
      <c r="X360" s="190"/>
      <c r="Y360" s="190"/>
      <c r="Z360" s="190"/>
      <c r="AA360" s="190"/>
      <c r="AB360" s="190"/>
      <c r="AC360" s="190"/>
      <c r="AD360" s="190"/>
      <c r="AE360" s="190"/>
      <c r="AF360" s="190"/>
      <c r="AG360" s="190"/>
      <c r="AH360" s="190"/>
      <c r="AI360" s="190"/>
      <c r="AJ360" s="190"/>
      <c r="AK360" s="190"/>
      <c r="AL360" s="190"/>
      <c r="AM360" s="190"/>
      <c r="AN360" s="190"/>
      <c r="AO360" s="190"/>
      <c r="AP360" s="190"/>
      <c r="AQ360" s="50"/>
    </row>
    <row r="361" spans="1:43" ht="12.75">
      <c r="A361" s="56"/>
      <c r="B361" s="50"/>
      <c r="C361" s="202"/>
      <c r="D361" s="190"/>
      <c r="E361" s="190"/>
      <c r="F361" s="190"/>
      <c r="G361" s="190"/>
      <c r="H361" s="190"/>
      <c r="I361" s="190"/>
      <c r="J361" s="190"/>
      <c r="K361" s="190"/>
      <c r="L361" s="190"/>
      <c r="M361" s="190"/>
      <c r="N361" s="190"/>
      <c r="O361" s="190"/>
      <c r="P361" s="190"/>
      <c r="Q361" s="203"/>
      <c r="R361" s="190"/>
      <c r="S361" s="190"/>
      <c r="T361" s="190"/>
      <c r="U361" s="190"/>
      <c r="V361" s="190"/>
      <c r="W361" s="190"/>
      <c r="X361" s="190"/>
      <c r="Y361" s="190"/>
      <c r="Z361" s="190"/>
      <c r="AA361" s="190"/>
      <c r="AB361" s="190"/>
      <c r="AC361" s="190"/>
      <c r="AD361" s="190"/>
      <c r="AE361" s="190"/>
      <c r="AF361" s="190"/>
      <c r="AG361" s="190"/>
      <c r="AH361" s="190"/>
      <c r="AI361" s="190"/>
      <c r="AJ361" s="190"/>
      <c r="AK361" s="190"/>
      <c r="AL361" s="190"/>
      <c r="AM361" s="190"/>
      <c r="AN361" s="190"/>
      <c r="AO361" s="190"/>
      <c r="AP361" s="190"/>
      <c r="AQ361" s="50"/>
    </row>
    <row r="362" spans="1:43" ht="12.75">
      <c r="A362" s="56"/>
      <c r="B362" s="50"/>
      <c r="C362" s="202"/>
      <c r="D362" s="190"/>
      <c r="E362" s="190"/>
      <c r="F362" s="190"/>
      <c r="G362" s="190"/>
      <c r="H362" s="190"/>
      <c r="I362" s="190"/>
      <c r="J362" s="190"/>
      <c r="K362" s="190"/>
      <c r="L362" s="190"/>
      <c r="M362" s="190"/>
      <c r="N362" s="190"/>
      <c r="O362" s="190"/>
      <c r="P362" s="190"/>
      <c r="Q362" s="203"/>
      <c r="R362" s="190"/>
      <c r="S362" s="190"/>
      <c r="T362" s="190"/>
      <c r="U362" s="190"/>
      <c r="V362" s="190"/>
      <c r="W362" s="190"/>
      <c r="X362" s="190"/>
      <c r="Y362" s="190"/>
      <c r="Z362" s="190"/>
      <c r="AA362" s="190"/>
      <c r="AB362" s="190"/>
      <c r="AC362" s="190"/>
      <c r="AD362" s="190"/>
      <c r="AE362" s="190"/>
      <c r="AF362" s="190"/>
      <c r="AG362" s="190"/>
      <c r="AH362" s="190"/>
      <c r="AI362" s="190"/>
      <c r="AJ362" s="190"/>
      <c r="AK362" s="190"/>
      <c r="AL362" s="190"/>
      <c r="AM362" s="190"/>
      <c r="AN362" s="190"/>
      <c r="AO362" s="190"/>
      <c r="AP362" s="190"/>
      <c r="AQ362" s="50"/>
    </row>
    <row r="363" spans="1:43" ht="12.75">
      <c r="A363" s="56"/>
      <c r="B363" s="50"/>
      <c r="C363" s="202"/>
      <c r="D363" s="190"/>
      <c r="E363" s="190"/>
      <c r="F363" s="190"/>
      <c r="G363" s="190"/>
      <c r="H363" s="190"/>
      <c r="I363" s="190"/>
      <c r="J363" s="190"/>
      <c r="K363" s="190"/>
      <c r="L363" s="190"/>
      <c r="M363" s="190"/>
      <c r="N363" s="190"/>
      <c r="O363" s="190"/>
      <c r="P363" s="190"/>
      <c r="Q363" s="203"/>
      <c r="R363" s="190"/>
      <c r="S363" s="190"/>
      <c r="T363" s="190"/>
      <c r="U363" s="190"/>
      <c r="V363" s="190"/>
      <c r="W363" s="190"/>
      <c r="X363" s="190"/>
      <c r="Y363" s="190"/>
      <c r="Z363" s="190"/>
      <c r="AA363" s="190"/>
      <c r="AB363" s="190"/>
      <c r="AC363" s="190"/>
      <c r="AD363" s="190"/>
      <c r="AE363" s="190"/>
      <c r="AF363" s="190"/>
      <c r="AG363" s="190"/>
      <c r="AH363" s="190"/>
      <c r="AI363" s="190"/>
      <c r="AJ363" s="190"/>
      <c r="AK363" s="190"/>
      <c r="AL363" s="190"/>
      <c r="AM363" s="190"/>
      <c r="AN363" s="190"/>
      <c r="AO363" s="190"/>
      <c r="AP363" s="190"/>
      <c r="AQ363" s="50"/>
    </row>
    <row r="364" spans="1:43" ht="12.75">
      <c r="A364" s="56"/>
      <c r="B364" s="50"/>
      <c r="C364" s="202"/>
      <c r="D364" s="190"/>
      <c r="E364" s="190"/>
      <c r="F364" s="190"/>
      <c r="G364" s="190"/>
      <c r="H364" s="190"/>
      <c r="I364" s="190"/>
      <c r="J364" s="190"/>
      <c r="K364" s="190"/>
      <c r="L364" s="190"/>
      <c r="M364" s="190"/>
      <c r="N364" s="190"/>
      <c r="O364" s="190"/>
      <c r="P364" s="190"/>
      <c r="Q364" s="203"/>
      <c r="R364" s="190"/>
      <c r="S364" s="190"/>
      <c r="T364" s="190"/>
      <c r="U364" s="190"/>
      <c r="V364" s="190"/>
      <c r="W364" s="190"/>
      <c r="X364" s="190"/>
      <c r="Y364" s="190"/>
      <c r="Z364" s="190"/>
      <c r="AA364" s="190"/>
      <c r="AB364" s="190"/>
      <c r="AC364" s="190"/>
      <c r="AD364" s="190"/>
      <c r="AE364" s="190"/>
      <c r="AF364" s="190"/>
      <c r="AG364" s="190"/>
      <c r="AH364" s="190"/>
      <c r="AI364" s="190"/>
      <c r="AJ364" s="190"/>
      <c r="AK364" s="190"/>
      <c r="AL364" s="190"/>
      <c r="AM364" s="190"/>
      <c r="AN364" s="190"/>
      <c r="AO364" s="190"/>
      <c r="AP364" s="190"/>
      <c r="AQ364" s="50"/>
    </row>
    <row r="365" spans="1:43" ht="12.75">
      <c r="A365" s="56"/>
      <c r="B365" s="50"/>
      <c r="C365" s="202"/>
      <c r="D365" s="190"/>
      <c r="E365" s="190"/>
      <c r="F365" s="190"/>
      <c r="G365" s="190"/>
      <c r="H365" s="190"/>
      <c r="I365" s="190"/>
      <c r="J365" s="190"/>
      <c r="K365" s="190"/>
      <c r="L365" s="190"/>
      <c r="M365" s="190"/>
      <c r="N365" s="190"/>
      <c r="O365" s="190"/>
      <c r="P365" s="190"/>
      <c r="Q365" s="203"/>
      <c r="R365" s="190"/>
      <c r="S365" s="190"/>
      <c r="T365" s="190"/>
      <c r="U365" s="190"/>
      <c r="V365" s="190"/>
      <c r="W365" s="190"/>
      <c r="X365" s="190"/>
      <c r="Y365" s="190"/>
      <c r="Z365" s="190"/>
      <c r="AA365" s="190"/>
      <c r="AB365" s="190"/>
      <c r="AC365" s="190"/>
      <c r="AD365" s="190"/>
      <c r="AE365" s="190"/>
      <c r="AF365" s="190"/>
      <c r="AG365" s="190"/>
      <c r="AH365" s="190"/>
      <c r="AI365" s="190"/>
      <c r="AJ365" s="190"/>
      <c r="AK365" s="190"/>
      <c r="AL365" s="190"/>
      <c r="AM365" s="190"/>
      <c r="AN365" s="190"/>
      <c r="AO365" s="190"/>
      <c r="AP365" s="190"/>
      <c r="AQ365" s="50"/>
    </row>
    <row r="366" spans="1:43" ht="12.75">
      <c r="A366" s="56"/>
      <c r="B366" s="50"/>
      <c r="C366" s="202"/>
      <c r="D366" s="190"/>
      <c r="E366" s="190"/>
      <c r="F366" s="190"/>
      <c r="G366" s="190"/>
      <c r="H366" s="190"/>
      <c r="I366" s="190"/>
      <c r="J366" s="190"/>
      <c r="K366" s="190"/>
      <c r="L366" s="190"/>
      <c r="M366" s="190"/>
      <c r="N366" s="190"/>
      <c r="O366" s="190"/>
      <c r="P366" s="190"/>
      <c r="Q366" s="203"/>
      <c r="R366" s="190"/>
      <c r="S366" s="190"/>
      <c r="T366" s="190"/>
      <c r="U366" s="190"/>
      <c r="V366" s="190"/>
      <c r="W366" s="190"/>
      <c r="X366" s="190"/>
      <c r="Y366" s="190"/>
      <c r="Z366" s="190"/>
      <c r="AA366" s="190"/>
      <c r="AB366" s="190"/>
      <c r="AC366" s="190"/>
      <c r="AD366" s="190"/>
      <c r="AE366" s="190"/>
      <c r="AF366" s="190"/>
      <c r="AG366" s="190"/>
      <c r="AH366" s="190"/>
      <c r="AI366" s="190"/>
      <c r="AJ366" s="190"/>
      <c r="AK366" s="190"/>
      <c r="AL366" s="190"/>
      <c r="AM366" s="190"/>
      <c r="AN366" s="190"/>
      <c r="AO366" s="190"/>
      <c r="AP366" s="190"/>
      <c r="AQ366" s="50"/>
    </row>
    <row r="367" spans="1:43" ht="12.75">
      <c r="A367" s="56"/>
      <c r="B367" s="50"/>
      <c r="C367" s="202"/>
      <c r="D367" s="190"/>
      <c r="E367" s="190"/>
      <c r="F367" s="190"/>
      <c r="G367" s="190"/>
      <c r="H367" s="190"/>
      <c r="I367" s="190"/>
      <c r="J367" s="190"/>
      <c r="K367" s="190"/>
      <c r="L367" s="190"/>
      <c r="M367" s="190"/>
      <c r="N367" s="190"/>
      <c r="O367" s="190"/>
      <c r="P367" s="190"/>
      <c r="Q367" s="203"/>
      <c r="R367" s="190"/>
      <c r="S367" s="190"/>
      <c r="T367" s="190"/>
      <c r="U367" s="190"/>
      <c r="V367" s="190"/>
      <c r="W367" s="190"/>
      <c r="X367" s="190"/>
      <c r="Y367" s="190"/>
      <c r="Z367" s="190"/>
      <c r="AA367" s="190"/>
      <c r="AB367" s="190"/>
      <c r="AC367" s="190"/>
      <c r="AD367" s="190"/>
      <c r="AE367" s="190"/>
      <c r="AF367" s="190"/>
      <c r="AG367" s="190"/>
      <c r="AH367" s="190"/>
      <c r="AI367" s="190"/>
      <c r="AJ367" s="190"/>
      <c r="AK367" s="190"/>
      <c r="AL367" s="190"/>
      <c r="AM367" s="190"/>
      <c r="AN367" s="190"/>
      <c r="AO367" s="190"/>
      <c r="AP367" s="190"/>
      <c r="AQ367" s="50"/>
    </row>
    <row r="368" spans="1:43" ht="12.75">
      <c r="A368" s="56"/>
      <c r="B368" s="50"/>
      <c r="C368" s="202"/>
      <c r="D368" s="190"/>
      <c r="E368" s="190"/>
      <c r="F368" s="190"/>
      <c r="G368" s="190"/>
      <c r="H368" s="190"/>
      <c r="I368" s="190"/>
      <c r="J368" s="190"/>
      <c r="K368" s="190"/>
      <c r="L368" s="190"/>
      <c r="M368" s="190"/>
      <c r="N368" s="190"/>
      <c r="O368" s="190"/>
      <c r="P368" s="190"/>
      <c r="Q368" s="203"/>
      <c r="R368" s="190"/>
      <c r="S368" s="190"/>
      <c r="T368" s="190"/>
      <c r="U368" s="190"/>
      <c r="V368" s="190"/>
      <c r="W368" s="190"/>
      <c r="X368" s="190"/>
      <c r="Y368" s="190"/>
      <c r="Z368" s="190"/>
      <c r="AA368" s="190"/>
      <c r="AB368" s="190"/>
      <c r="AC368" s="190"/>
      <c r="AD368" s="190"/>
      <c r="AE368" s="190"/>
      <c r="AF368" s="190"/>
      <c r="AG368" s="190"/>
      <c r="AH368" s="190"/>
      <c r="AI368" s="190"/>
      <c r="AJ368" s="190"/>
      <c r="AK368" s="190"/>
      <c r="AL368" s="190"/>
      <c r="AM368" s="190"/>
      <c r="AN368" s="190"/>
      <c r="AO368" s="190"/>
      <c r="AP368" s="190"/>
      <c r="AQ368" s="50"/>
    </row>
    <row r="369" spans="1:43" ht="12.75">
      <c r="A369" s="56"/>
      <c r="B369" s="50"/>
      <c r="C369" s="202"/>
      <c r="D369" s="190"/>
      <c r="E369" s="190"/>
      <c r="F369" s="190"/>
      <c r="G369" s="190"/>
      <c r="H369" s="190"/>
      <c r="I369" s="190"/>
      <c r="J369" s="190"/>
      <c r="K369" s="190"/>
      <c r="L369" s="190"/>
      <c r="M369" s="190"/>
      <c r="N369" s="190"/>
      <c r="O369" s="190"/>
      <c r="P369" s="190"/>
      <c r="Q369" s="203"/>
      <c r="R369" s="190"/>
      <c r="S369" s="190"/>
      <c r="T369" s="190"/>
      <c r="U369" s="190"/>
      <c r="V369" s="190"/>
      <c r="W369" s="190"/>
      <c r="X369" s="190"/>
      <c r="Y369" s="190"/>
      <c r="Z369" s="190"/>
      <c r="AA369" s="190"/>
      <c r="AB369" s="190"/>
      <c r="AC369" s="190"/>
      <c r="AD369" s="190"/>
      <c r="AE369" s="190"/>
      <c r="AF369" s="190"/>
      <c r="AG369" s="190"/>
      <c r="AH369" s="190"/>
      <c r="AI369" s="190"/>
      <c r="AJ369" s="190"/>
      <c r="AK369" s="190"/>
      <c r="AL369" s="190"/>
      <c r="AM369" s="190"/>
      <c r="AN369" s="190"/>
      <c r="AO369" s="190"/>
      <c r="AP369" s="190"/>
      <c r="AQ369" s="50"/>
    </row>
    <row r="370" spans="1:43" ht="12.75">
      <c r="A370" s="56"/>
      <c r="B370" s="50"/>
      <c r="C370" s="202"/>
      <c r="D370" s="190"/>
      <c r="E370" s="190"/>
      <c r="F370" s="190"/>
      <c r="G370" s="190"/>
      <c r="H370" s="190"/>
      <c r="I370" s="190"/>
      <c r="J370" s="190"/>
      <c r="K370" s="190"/>
      <c r="L370" s="190"/>
      <c r="M370" s="190"/>
      <c r="N370" s="190"/>
      <c r="O370" s="190"/>
      <c r="P370" s="190"/>
      <c r="Q370" s="203"/>
      <c r="R370" s="190"/>
      <c r="S370" s="190"/>
      <c r="T370" s="190"/>
      <c r="U370" s="190"/>
      <c r="V370" s="190"/>
      <c r="W370" s="190"/>
      <c r="X370" s="190"/>
      <c r="Y370" s="190"/>
      <c r="Z370" s="190"/>
      <c r="AA370" s="190"/>
      <c r="AB370" s="190"/>
      <c r="AC370" s="190"/>
      <c r="AD370" s="190"/>
      <c r="AE370" s="190"/>
      <c r="AF370" s="190"/>
      <c r="AG370" s="190"/>
      <c r="AH370" s="190"/>
      <c r="AI370" s="190"/>
      <c r="AJ370" s="190"/>
      <c r="AK370" s="190"/>
      <c r="AL370" s="190"/>
      <c r="AM370" s="190"/>
      <c r="AN370" s="190"/>
      <c r="AO370" s="190"/>
      <c r="AP370" s="190"/>
      <c r="AQ370" s="50"/>
    </row>
    <row r="371" spans="1:43" ht="12.75">
      <c r="A371" s="56"/>
      <c r="B371" s="50"/>
      <c r="C371" s="202"/>
      <c r="D371" s="190"/>
      <c r="E371" s="190"/>
      <c r="F371" s="190"/>
      <c r="G371" s="190"/>
      <c r="H371" s="190"/>
      <c r="I371" s="190"/>
      <c r="J371" s="190"/>
      <c r="K371" s="190"/>
      <c r="L371" s="190"/>
      <c r="M371" s="190"/>
      <c r="N371" s="190"/>
      <c r="O371" s="190"/>
      <c r="P371" s="190"/>
      <c r="Q371" s="203"/>
      <c r="R371" s="190"/>
      <c r="S371" s="190"/>
      <c r="T371" s="190"/>
      <c r="U371" s="190"/>
      <c r="V371" s="190"/>
      <c r="W371" s="190"/>
      <c r="X371" s="190"/>
      <c r="Y371" s="190"/>
      <c r="Z371" s="190"/>
      <c r="AA371" s="190"/>
      <c r="AB371" s="190"/>
      <c r="AC371" s="190"/>
      <c r="AD371" s="190"/>
      <c r="AE371" s="190"/>
      <c r="AF371" s="190"/>
      <c r="AG371" s="190"/>
      <c r="AH371" s="190"/>
      <c r="AI371" s="190"/>
      <c r="AJ371" s="190"/>
      <c r="AK371" s="190"/>
      <c r="AL371" s="190"/>
      <c r="AM371" s="190"/>
      <c r="AN371" s="190"/>
      <c r="AO371" s="190"/>
      <c r="AP371" s="190"/>
      <c r="AQ371" s="50"/>
    </row>
    <row r="372" spans="1:43" ht="19.5" customHeight="1">
      <c r="A372" s="56"/>
      <c r="B372" s="50"/>
      <c r="C372" s="204"/>
      <c r="D372" s="205"/>
      <c r="E372" s="205"/>
      <c r="F372" s="205"/>
      <c r="G372" s="205"/>
      <c r="H372" s="205"/>
      <c r="I372" s="205"/>
      <c r="J372" s="205"/>
      <c r="K372" s="205"/>
      <c r="L372" s="205"/>
      <c r="M372" s="205"/>
      <c r="N372" s="205"/>
      <c r="O372" s="205"/>
      <c r="P372" s="205"/>
      <c r="Q372" s="206"/>
      <c r="R372" s="190"/>
      <c r="S372" s="190"/>
      <c r="T372" s="190"/>
      <c r="U372" s="190"/>
      <c r="V372" s="190"/>
      <c r="W372" s="190"/>
      <c r="X372" s="190"/>
      <c r="Y372" s="190"/>
      <c r="Z372" s="190"/>
      <c r="AA372" s="190"/>
      <c r="AB372" s="190"/>
      <c r="AC372" s="190"/>
      <c r="AD372" s="190"/>
      <c r="AE372" s="190"/>
      <c r="AF372" s="190"/>
      <c r="AG372" s="190"/>
      <c r="AH372" s="190"/>
      <c r="AI372" s="190"/>
      <c r="AJ372" s="190"/>
      <c r="AK372" s="190"/>
      <c r="AL372" s="190"/>
      <c r="AM372" s="190"/>
      <c r="AN372" s="190"/>
      <c r="AO372" s="190"/>
      <c r="AP372" s="190"/>
      <c r="AQ372" s="50"/>
    </row>
    <row r="373" spans="1:43" ht="12.75">
      <c r="A373" s="56"/>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c r="AA373" s="50"/>
      <c r="AB373" s="50"/>
      <c r="AC373" s="50"/>
      <c r="AD373" s="50"/>
      <c r="AE373" s="50"/>
      <c r="AF373" s="50"/>
      <c r="AG373" s="50"/>
      <c r="AH373" s="50"/>
      <c r="AI373" s="50"/>
      <c r="AJ373" s="50"/>
      <c r="AK373" s="50"/>
      <c r="AL373" s="50"/>
      <c r="AM373" s="50"/>
      <c r="AN373" s="50"/>
      <c r="AO373" s="50"/>
      <c r="AP373" s="50"/>
      <c r="AQ373" s="50"/>
    </row>
    <row r="374" spans="1:43" ht="12.75">
      <c r="A374" s="56"/>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c r="AA374" s="50"/>
      <c r="AB374" s="50"/>
      <c r="AC374" s="50"/>
      <c r="AD374" s="50"/>
      <c r="AE374" s="50"/>
      <c r="AF374" s="50"/>
      <c r="AG374" s="50"/>
      <c r="AH374" s="50"/>
      <c r="AI374" s="50"/>
      <c r="AJ374" s="50"/>
      <c r="AK374" s="50"/>
      <c r="AL374" s="50"/>
      <c r="AM374" s="50"/>
      <c r="AN374" s="50"/>
      <c r="AO374" s="50"/>
      <c r="AP374" s="50"/>
      <c r="AQ374" s="50"/>
    </row>
    <row r="375" spans="1:43" ht="12.75">
      <c r="A375" s="56"/>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c r="AA375" s="50"/>
      <c r="AB375" s="50"/>
      <c r="AC375" s="50"/>
      <c r="AD375" s="50"/>
      <c r="AE375" s="50"/>
      <c r="AF375" s="50"/>
      <c r="AG375" s="50"/>
      <c r="AH375" s="50"/>
      <c r="AI375" s="50"/>
      <c r="AJ375" s="50"/>
      <c r="AK375" s="50"/>
      <c r="AL375" s="50"/>
      <c r="AM375" s="50"/>
      <c r="AN375" s="50"/>
      <c r="AO375" s="50"/>
      <c r="AP375" s="50"/>
      <c r="AQ375" s="50"/>
    </row>
    <row r="376" spans="1:43" ht="12.75">
      <c r="A376" s="56"/>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c r="AA376" s="50"/>
      <c r="AB376" s="50"/>
      <c r="AC376" s="50"/>
      <c r="AD376" s="50"/>
      <c r="AE376" s="50"/>
      <c r="AF376" s="50"/>
      <c r="AG376" s="50"/>
      <c r="AH376" s="50"/>
      <c r="AI376" s="50"/>
      <c r="AJ376" s="50"/>
      <c r="AK376" s="50"/>
      <c r="AL376" s="50"/>
      <c r="AM376" s="50"/>
      <c r="AN376" s="50"/>
      <c r="AO376" s="50"/>
      <c r="AP376" s="50"/>
      <c r="AQ376" s="50"/>
    </row>
    <row r="377" spans="1:43" ht="12.75">
      <c r="A377" s="56"/>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c r="AA377" s="50"/>
      <c r="AB377" s="50"/>
      <c r="AC377" s="50"/>
      <c r="AD377" s="50"/>
      <c r="AE377" s="50"/>
      <c r="AF377" s="50"/>
      <c r="AG377" s="50"/>
      <c r="AH377" s="50"/>
      <c r="AI377" s="50"/>
      <c r="AJ377" s="50"/>
      <c r="AK377" s="50"/>
      <c r="AL377" s="50"/>
      <c r="AM377" s="50"/>
      <c r="AN377" s="50"/>
      <c r="AO377" s="50"/>
      <c r="AP377" s="50"/>
      <c r="AQ377" s="50"/>
    </row>
    <row r="378" spans="1:43" ht="12.75">
      <c r="A378" s="56"/>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c r="AA378" s="50"/>
      <c r="AB378" s="50"/>
      <c r="AC378" s="50"/>
      <c r="AD378" s="50"/>
      <c r="AE378" s="50"/>
      <c r="AF378" s="50"/>
      <c r="AG378" s="50"/>
      <c r="AH378" s="50"/>
      <c r="AI378" s="50"/>
      <c r="AJ378" s="50"/>
      <c r="AK378" s="50"/>
      <c r="AL378" s="50"/>
      <c r="AM378" s="50"/>
      <c r="AN378" s="50"/>
      <c r="AO378" s="50"/>
      <c r="AP378" s="50"/>
      <c r="AQ378" s="50"/>
    </row>
    <row r="379" spans="1:43" ht="12.75">
      <c r="A379" s="56"/>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c r="AA379" s="50"/>
      <c r="AB379" s="50"/>
      <c r="AC379" s="50"/>
      <c r="AD379" s="50"/>
      <c r="AE379" s="50"/>
      <c r="AF379" s="50"/>
      <c r="AG379" s="50"/>
      <c r="AH379" s="50"/>
      <c r="AI379" s="50"/>
      <c r="AJ379" s="50"/>
      <c r="AK379" s="50"/>
      <c r="AL379" s="50"/>
      <c r="AM379" s="50"/>
      <c r="AN379" s="50"/>
      <c r="AO379" s="50"/>
      <c r="AP379" s="50"/>
      <c r="AQ379" s="50"/>
    </row>
    <row r="380" spans="1:43" ht="12.75">
      <c r="A380" s="56"/>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c r="AA380" s="50"/>
      <c r="AB380" s="50"/>
      <c r="AC380" s="50"/>
      <c r="AD380" s="50"/>
      <c r="AE380" s="50"/>
      <c r="AF380" s="50"/>
      <c r="AG380" s="50"/>
      <c r="AH380" s="50"/>
      <c r="AI380" s="50"/>
      <c r="AJ380" s="50"/>
      <c r="AK380" s="50"/>
      <c r="AL380" s="50"/>
      <c r="AM380" s="50"/>
      <c r="AN380" s="50"/>
      <c r="AO380" s="50"/>
      <c r="AP380" s="50"/>
      <c r="AQ380" s="50"/>
    </row>
    <row r="381" spans="1:43" ht="12.75">
      <c r="A381" s="56"/>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c r="AA381" s="50"/>
      <c r="AB381" s="50"/>
      <c r="AC381" s="50"/>
      <c r="AD381" s="50"/>
      <c r="AE381" s="50"/>
      <c r="AF381" s="50"/>
      <c r="AG381" s="50"/>
      <c r="AH381" s="50"/>
      <c r="AI381" s="50"/>
      <c r="AJ381" s="50"/>
      <c r="AK381" s="50"/>
      <c r="AL381" s="50"/>
      <c r="AM381" s="50"/>
      <c r="AN381" s="50"/>
      <c r="AO381" s="50"/>
      <c r="AP381" s="50"/>
      <c r="AQ381" s="50"/>
    </row>
    <row r="382" spans="1:43" ht="12.75">
      <c r="A382" s="56"/>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c r="AA382" s="50"/>
      <c r="AB382" s="50"/>
      <c r="AC382" s="50"/>
      <c r="AD382" s="50"/>
      <c r="AE382" s="50"/>
      <c r="AF382" s="50"/>
      <c r="AG382" s="50"/>
      <c r="AH382" s="50"/>
      <c r="AI382" s="50"/>
      <c r="AJ382" s="50"/>
      <c r="AK382" s="50"/>
      <c r="AL382" s="50"/>
      <c r="AM382" s="50"/>
      <c r="AN382" s="50"/>
      <c r="AO382" s="50"/>
      <c r="AP382" s="50"/>
      <c r="AQ382" s="50"/>
    </row>
    <row r="383" spans="1:43" ht="12.75">
      <c r="A383" s="56"/>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c r="AA383" s="50"/>
      <c r="AB383" s="50"/>
      <c r="AC383" s="50"/>
      <c r="AD383" s="50"/>
      <c r="AE383" s="50"/>
      <c r="AF383" s="50"/>
      <c r="AG383" s="50"/>
      <c r="AH383" s="50"/>
      <c r="AI383" s="50"/>
      <c r="AJ383" s="50"/>
      <c r="AK383" s="50"/>
      <c r="AL383" s="50"/>
      <c r="AM383" s="50"/>
      <c r="AN383" s="50"/>
      <c r="AO383" s="50"/>
      <c r="AP383" s="50"/>
      <c r="AQ383" s="50"/>
    </row>
    <row r="384" spans="1:43" ht="12.75">
      <c r="A384" s="56"/>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c r="AA384" s="50"/>
      <c r="AB384" s="50"/>
      <c r="AC384" s="50"/>
      <c r="AD384" s="50"/>
      <c r="AE384" s="50"/>
      <c r="AF384" s="50"/>
      <c r="AG384" s="50"/>
      <c r="AH384" s="50"/>
      <c r="AI384" s="50"/>
      <c r="AJ384" s="50"/>
      <c r="AK384" s="50"/>
      <c r="AL384" s="50"/>
      <c r="AM384" s="50"/>
      <c r="AN384" s="50"/>
      <c r="AO384" s="50"/>
      <c r="AP384" s="50"/>
      <c r="AQ384" s="50"/>
    </row>
    <row r="385" spans="1:43" ht="12.75">
      <c r="A385" s="56"/>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c r="AA385" s="50"/>
      <c r="AB385" s="50"/>
      <c r="AC385" s="50"/>
      <c r="AD385" s="50"/>
      <c r="AE385" s="50"/>
      <c r="AF385" s="50"/>
      <c r="AG385" s="50"/>
      <c r="AH385" s="50"/>
      <c r="AI385" s="50"/>
      <c r="AJ385" s="50"/>
      <c r="AK385" s="50"/>
      <c r="AL385" s="50"/>
      <c r="AM385" s="50"/>
      <c r="AN385" s="50"/>
      <c r="AO385" s="50"/>
      <c r="AP385" s="50"/>
      <c r="AQ385" s="50"/>
    </row>
    <row r="386" spans="2:43" ht="12.75">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c r="AA386" s="50"/>
      <c r="AB386" s="50"/>
      <c r="AC386" s="50"/>
      <c r="AD386" s="50"/>
      <c r="AE386" s="50"/>
      <c r="AF386" s="50"/>
      <c r="AG386" s="50"/>
      <c r="AH386" s="50"/>
      <c r="AI386" s="50"/>
      <c r="AJ386" s="50"/>
      <c r="AK386" s="50"/>
      <c r="AL386" s="50"/>
      <c r="AM386" s="50"/>
      <c r="AN386" s="50"/>
      <c r="AO386" s="50"/>
      <c r="AP386" s="50"/>
      <c r="AQ386" s="50"/>
    </row>
    <row r="387" spans="2:43" ht="12.75">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c r="AA387" s="50"/>
      <c r="AB387" s="50"/>
      <c r="AC387" s="50"/>
      <c r="AD387" s="50"/>
      <c r="AE387" s="50"/>
      <c r="AF387" s="50"/>
      <c r="AG387" s="50"/>
      <c r="AH387" s="50"/>
      <c r="AI387" s="50"/>
      <c r="AJ387" s="50"/>
      <c r="AK387" s="50"/>
      <c r="AL387" s="50"/>
      <c r="AM387" s="50"/>
      <c r="AN387" s="50"/>
      <c r="AO387" s="50"/>
      <c r="AP387" s="50"/>
      <c r="AQ387" s="50"/>
    </row>
    <row r="388" spans="2:43" ht="12.75">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c r="AA388" s="50"/>
      <c r="AB388" s="50"/>
      <c r="AC388" s="50"/>
      <c r="AD388" s="50"/>
      <c r="AE388" s="50"/>
      <c r="AF388" s="50"/>
      <c r="AG388" s="50"/>
      <c r="AH388" s="50"/>
      <c r="AI388" s="50"/>
      <c r="AJ388" s="50"/>
      <c r="AK388" s="50"/>
      <c r="AL388" s="50"/>
      <c r="AM388" s="50"/>
      <c r="AN388" s="50"/>
      <c r="AO388" s="50"/>
      <c r="AP388" s="50"/>
      <c r="AQ388" s="50"/>
    </row>
    <row r="389" spans="2:43" ht="12.75">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c r="AA389" s="50"/>
      <c r="AB389" s="50"/>
      <c r="AC389" s="50"/>
      <c r="AD389" s="50"/>
      <c r="AE389" s="50"/>
      <c r="AF389" s="50"/>
      <c r="AG389" s="50"/>
      <c r="AH389" s="50"/>
      <c r="AI389" s="50"/>
      <c r="AJ389" s="50"/>
      <c r="AK389" s="50"/>
      <c r="AL389" s="50"/>
      <c r="AM389" s="50"/>
      <c r="AN389" s="50"/>
      <c r="AO389" s="50"/>
      <c r="AP389" s="50"/>
      <c r="AQ389" s="50"/>
    </row>
    <row r="390" spans="2:43" ht="12.75">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c r="AA390" s="50"/>
      <c r="AB390" s="50"/>
      <c r="AC390" s="50"/>
      <c r="AD390" s="50"/>
      <c r="AE390" s="50"/>
      <c r="AF390" s="50"/>
      <c r="AG390" s="50"/>
      <c r="AH390" s="50"/>
      <c r="AI390" s="50"/>
      <c r="AJ390" s="50"/>
      <c r="AK390" s="50"/>
      <c r="AL390" s="50"/>
      <c r="AM390" s="50"/>
      <c r="AN390" s="50"/>
      <c r="AO390" s="50"/>
      <c r="AP390" s="50"/>
      <c r="AQ390" s="50"/>
    </row>
    <row r="391" spans="2:43" ht="12.75">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row>
    <row r="392" spans="2:43" ht="12.75">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c r="AA392" s="50"/>
      <c r="AB392" s="50"/>
      <c r="AC392" s="50"/>
      <c r="AD392" s="50"/>
      <c r="AE392" s="50"/>
      <c r="AF392" s="50"/>
      <c r="AG392" s="50"/>
      <c r="AH392" s="50"/>
      <c r="AI392" s="50"/>
      <c r="AJ392" s="50"/>
      <c r="AK392" s="50"/>
      <c r="AL392" s="50"/>
      <c r="AM392" s="50"/>
      <c r="AN392" s="50"/>
      <c r="AO392" s="50"/>
      <c r="AP392" s="50"/>
      <c r="AQ392" s="50"/>
    </row>
    <row r="393" spans="2:43" ht="12.75">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c r="AA393" s="50"/>
      <c r="AB393" s="50"/>
      <c r="AC393" s="50"/>
      <c r="AD393" s="50"/>
      <c r="AE393" s="50"/>
      <c r="AF393" s="50"/>
      <c r="AG393" s="50"/>
      <c r="AH393" s="50"/>
      <c r="AI393" s="50"/>
      <c r="AJ393" s="50"/>
      <c r="AK393" s="50"/>
      <c r="AL393" s="50"/>
      <c r="AM393" s="50"/>
      <c r="AN393" s="50"/>
      <c r="AO393" s="50"/>
      <c r="AP393" s="50"/>
      <c r="AQ393" s="50"/>
    </row>
    <row r="394" spans="2:43" ht="12.75">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c r="AA394" s="50"/>
      <c r="AB394" s="50"/>
      <c r="AC394" s="50"/>
      <c r="AD394" s="50"/>
      <c r="AE394" s="50"/>
      <c r="AF394" s="50"/>
      <c r="AG394" s="50"/>
      <c r="AH394" s="50"/>
      <c r="AI394" s="50"/>
      <c r="AJ394" s="50"/>
      <c r="AK394" s="50"/>
      <c r="AL394" s="50"/>
      <c r="AM394" s="50"/>
      <c r="AN394" s="50"/>
      <c r="AO394" s="50"/>
      <c r="AP394" s="50"/>
      <c r="AQ394" s="50"/>
    </row>
    <row r="395" spans="2:43" ht="12.75">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c r="AA395" s="50"/>
      <c r="AB395" s="50"/>
      <c r="AC395" s="50"/>
      <c r="AD395" s="50"/>
      <c r="AE395" s="50"/>
      <c r="AF395" s="50"/>
      <c r="AG395" s="50"/>
      <c r="AH395" s="50"/>
      <c r="AI395" s="50"/>
      <c r="AJ395" s="50"/>
      <c r="AK395" s="50"/>
      <c r="AL395" s="50"/>
      <c r="AM395" s="50"/>
      <c r="AN395" s="50"/>
      <c r="AO395" s="50"/>
      <c r="AP395" s="50"/>
      <c r="AQ395" s="50"/>
    </row>
    <row r="396" spans="2:43" ht="12.75">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c r="AA396" s="50"/>
      <c r="AB396" s="50"/>
      <c r="AC396" s="50"/>
      <c r="AD396" s="50"/>
      <c r="AE396" s="50"/>
      <c r="AF396" s="50"/>
      <c r="AG396" s="50"/>
      <c r="AH396" s="50"/>
      <c r="AI396" s="50"/>
      <c r="AJ396" s="50"/>
      <c r="AK396" s="50"/>
      <c r="AL396" s="50"/>
      <c r="AM396" s="50"/>
      <c r="AN396" s="50"/>
      <c r="AO396" s="50"/>
      <c r="AP396" s="50"/>
      <c r="AQ396" s="50"/>
    </row>
    <row r="397" spans="2:43" ht="12.75">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c r="AA397" s="50"/>
      <c r="AB397" s="50"/>
      <c r="AC397" s="50"/>
      <c r="AD397" s="50"/>
      <c r="AE397" s="50"/>
      <c r="AF397" s="50"/>
      <c r="AG397" s="50"/>
      <c r="AH397" s="50"/>
      <c r="AI397" s="50"/>
      <c r="AJ397" s="50"/>
      <c r="AK397" s="50"/>
      <c r="AL397" s="50"/>
      <c r="AM397" s="50"/>
      <c r="AN397" s="50"/>
      <c r="AO397" s="50"/>
      <c r="AP397" s="50"/>
      <c r="AQ397" s="50"/>
    </row>
    <row r="398" spans="2:43" ht="12.75">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c r="AA398" s="50"/>
      <c r="AB398" s="50"/>
      <c r="AC398" s="50"/>
      <c r="AD398" s="50"/>
      <c r="AE398" s="50"/>
      <c r="AF398" s="50"/>
      <c r="AG398" s="50"/>
      <c r="AH398" s="50"/>
      <c r="AI398" s="50"/>
      <c r="AJ398" s="50"/>
      <c r="AK398" s="50"/>
      <c r="AL398" s="50"/>
      <c r="AM398" s="50"/>
      <c r="AN398" s="50"/>
      <c r="AO398" s="50"/>
      <c r="AP398" s="50"/>
      <c r="AQ398" s="50"/>
    </row>
    <row r="399" spans="2:43" ht="12.75">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c r="AA399" s="50"/>
      <c r="AB399" s="50"/>
      <c r="AC399" s="50"/>
      <c r="AD399" s="50"/>
      <c r="AE399" s="50"/>
      <c r="AF399" s="50"/>
      <c r="AG399" s="50"/>
      <c r="AH399" s="50"/>
      <c r="AI399" s="50"/>
      <c r="AJ399" s="50"/>
      <c r="AK399" s="50"/>
      <c r="AL399" s="50"/>
      <c r="AM399" s="50"/>
      <c r="AN399" s="50"/>
      <c r="AO399" s="50"/>
      <c r="AP399" s="50"/>
      <c r="AQ399" s="50"/>
    </row>
    <row r="400" spans="2:43" ht="12.75">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c r="AA400" s="50"/>
      <c r="AB400" s="50"/>
      <c r="AC400" s="50"/>
      <c r="AD400" s="50"/>
      <c r="AE400" s="50"/>
      <c r="AF400" s="50"/>
      <c r="AG400" s="50"/>
      <c r="AH400" s="50"/>
      <c r="AI400" s="50"/>
      <c r="AJ400" s="50"/>
      <c r="AK400" s="50"/>
      <c r="AL400" s="50"/>
      <c r="AM400" s="50"/>
      <c r="AN400" s="50"/>
      <c r="AO400" s="50"/>
      <c r="AP400" s="50"/>
      <c r="AQ400" s="50"/>
    </row>
    <row r="401" spans="2:43" ht="12.75">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c r="AA401" s="50"/>
      <c r="AB401" s="50"/>
      <c r="AC401" s="50"/>
      <c r="AD401" s="50"/>
      <c r="AE401" s="50"/>
      <c r="AF401" s="50"/>
      <c r="AG401" s="50"/>
      <c r="AH401" s="50"/>
      <c r="AI401" s="50"/>
      <c r="AJ401" s="50"/>
      <c r="AK401" s="50"/>
      <c r="AL401" s="50"/>
      <c r="AM401" s="50"/>
      <c r="AN401" s="50"/>
      <c r="AO401" s="50"/>
      <c r="AP401" s="50"/>
      <c r="AQ401" s="50"/>
    </row>
    <row r="402" spans="2:43" ht="12.75">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0"/>
      <c r="AL402" s="50"/>
      <c r="AM402" s="50"/>
      <c r="AN402" s="50"/>
      <c r="AO402" s="50"/>
      <c r="AP402" s="50"/>
      <c r="AQ402" s="50"/>
    </row>
    <row r="403" spans="2:43" ht="12.75">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0"/>
      <c r="AK403" s="50"/>
      <c r="AL403" s="50"/>
      <c r="AM403" s="50"/>
      <c r="AN403" s="50"/>
      <c r="AO403" s="50"/>
      <c r="AP403" s="50"/>
      <c r="AQ403" s="50"/>
    </row>
    <row r="404" spans="2:43" ht="12.75">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c r="AA404" s="50"/>
      <c r="AB404" s="50"/>
      <c r="AC404" s="50"/>
      <c r="AD404" s="50"/>
      <c r="AE404" s="50"/>
      <c r="AF404" s="50"/>
      <c r="AG404" s="50"/>
      <c r="AH404" s="50"/>
      <c r="AI404" s="50"/>
      <c r="AJ404" s="50"/>
      <c r="AK404" s="50"/>
      <c r="AL404" s="50"/>
      <c r="AM404" s="50"/>
      <c r="AN404" s="50"/>
      <c r="AO404" s="50"/>
      <c r="AP404" s="50"/>
      <c r="AQ404" s="50"/>
    </row>
    <row r="405" spans="2:43" ht="12.75">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c r="AA405" s="50"/>
      <c r="AB405" s="50"/>
      <c r="AC405" s="50"/>
      <c r="AD405" s="50"/>
      <c r="AE405" s="50"/>
      <c r="AF405" s="50"/>
      <c r="AG405" s="50"/>
      <c r="AH405" s="50"/>
      <c r="AI405" s="50"/>
      <c r="AJ405" s="50"/>
      <c r="AK405" s="50"/>
      <c r="AL405" s="50"/>
      <c r="AM405" s="50"/>
      <c r="AN405" s="50"/>
      <c r="AO405" s="50"/>
      <c r="AP405" s="50"/>
      <c r="AQ405" s="50"/>
    </row>
    <row r="406" spans="2:43" ht="12.75">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c r="AA406" s="50"/>
      <c r="AB406" s="50"/>
      <c r="AC406" s="50"/>
      <c r="AD406" s="50"/>
      <c r="AE406" s="50"/>
      <c r="AF406" s="50"/>
      <c r="AG406" s="50"/>
      <c r="AH406" s="50"/>
      <c r="AI406" s="50"/>
      <c r="AJ406" s="50"/>
      <c r="AK406" s="50"/>
      <c r="AL406" s="50"/>
      <c r="AM406" s="50"/>
      <c r="AN406" s="50"/>
      <c r="AO406" s="50"/>
      <c r="AP406" s="50"/>
      <c r="AQ406" s="50"/>
    </row>
    <row r="407" spans="2:43" ht="12.75">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0"/>
      <c r="AK407" s="50"/>
      <c r="AL407" s="50"/>
      <c r="AM407" s="50"/>
      <c r="AN407" s="50"/>
      <c r="AO407" s="50"/>
      <c r="AP407" s="50"/>
      <c r="AQ407" s="50"/>
    </row>
    <row r="408" spans="2:43" ht="12.75">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0"/>
      <c r="AK408" s="50"/>
      <c r="AL408" s="50"/>
      <c r="AM408" s="50"/>
      <c r="AN408" s="50"/>
      <c r="AO408" s="50"/>
      <c r="AP408" s="50"/>
      <c r="AQ408" s="50"/>
    </row>
    <row r="409" spans="2:43" ht="12.75">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0"/>
      <c r="AK409" s="50"/>
      <c r="AL409" s="50"/>
      <c r="AM409" s="50"/>
      <c r="AN409" s="50"/>
      <c r="AO409" s="50"/>
      <c r="AP409" s="50"/>
      <c r="AQ409" s="50"/>
    </row>
    <row r="410" spans="2:43" ht="12.75">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c r="AA410" s="50"/>
      <c r="AB410" s="50"/>
      <c r="AC410" s="50"/>
      <c r="AD410" s="50"/>
      <c r="AE410" s="50"/>
      <c r="AF410" s="50"/>
      <c r="AG410" s="50"/>
      <c r="AH410" s="50"/>
      <c r="AI410" s="50"/>
      <c r="AJ410" s="50"/>
      <c r="AK410" s="50"/>
      <c r="AL410" s="50"/>
      <c r="AM410" s="50"/>
      <c r="AN410" s="50"/>
      <c r="AO410" s="50"/>
      <c r="AP410" s="50"/>
      <c r="AQ410" s="50"/>
    </row>
    <row r="411" spans="2:43" ht="12.75">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c r="AA411" s="50"/>
      <c r="AB411" s="50"/>
      <c r="AC411" s="50"/>
      <c r="AD411" s="50"/>
      <c r="AE411" s="50"/>
      <c r="AF411" s="50"/>
      <c r="AG411" s="50"/>
      <c r="AH411" s="50"/>
      <c r="AI411" s="50"/>
      <c r="AJ411" s="50"/>
      <c r="AK411" s="50"/>
      <c r="AL411" s="50"/>
      <c r="AM411" s="50"/>
      <c r="AN411" s="50"/>
      <c r="AO411" s="50"/>
      <c r="AP411" s="50"/>
      <c r="AQ411" s="50"/>
    </row>
    <row r="412" spans="2:43" ht="12.75">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c r="AA412" s="50"/>
      <c r="AB412" s="50"/>
      <c r="AC412" s="50"/>
      <c r="AD412" s="50"/>
      <c r="AE412" s="50"/>
      <c r="AF412" s="50"/>
      <c r="AG412" s="50"/>
      <c r="AH412" s="50"/>
      <c r="AI412" s="50"/>
      <c r="AJ412" s="50"/>
      <c r="AK412" s="50"/>
      <c r="AL412" s="50"/>
      <c r="AM412" s="50"/>
      <c r="AN412" s="50"/>
      <c r="AO412" s="50"/>
      <c r="AP412" s="50"/>
      <c r="AQ412" s="50"/>
    </row>
    <row r="413" spans="2:43" ht="12.75">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c r="AA413" s="50"/>
      <c r="AB413" s="50"/>
      <c r="AC413" s="50"/>
      <c r="AD413" s="50"/>
      <c r="AE413" s="50"/>
      <c r="AF413" s="50"/>
      <c r="AG413" s="50"/>
      <c r="AH413" s="50"/>
      <c r="AI413" s="50"/>
      <c r="AJ413" s="50"/>
      <c r="AK413" s="50"/>
      <c r="AL413" s="50"/>
      <c r="AM413" s="50"/>
      <c r="AN413" s="50"/>
      <c r="AO413" s="50"/>
      <c r="AP413" s="50"/>
      <c r="AQ413" s="50"/>
    </row>
    <row r="414" spans="2:43" ht="12.75">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c r="AA414" s="50"/>
      <c r="AB414" s="50"/>
      <c r="AC414" s="50"/>
      <c r="AD414" s="50"/>
      <c r="AE414" s="50"/>
      <c r="AF414" s="50"/>
      <c r="AG414" s="50"/>
      <c r="AH414" s="50"/>
      <c r="AI414" s="50"/>
      <c r="AJ414" s="50"/>
      <c r="AK414" s="50"/>
      <c r="AL414" s="50"/>
      <c r="AM414" s="50"/>
      <c r="AN414" s="50"/>
      <c r="AO414" s="50"/>
      <c r="AP414" s="50"/>
      <c r="AQ414" s="50"/>
    </row>
    <row r="415" spans="2:43" ht="12.75">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c r="AA415" s="50"/>
      <c r="AB415" s="50"/>
      <c r="AC415" s="50"/>
      <c r="AD415" s="50"/>
      <c r="AE415" s="50"/>
      <c r="AF415" s="50"/>
      <c r="AG415" s="50"/>
      <c r="AH415" s="50"/>
      <c r="AI415" s="50"/>
      <c r="AJ415" s="50"/>
      <c r="AK415" s="50"/>
      <c r="AL415" s="50"/>
      <c r="AM415" s="50"/>
      <c r="AN415" s="50"/>
      <c r="AO415" s="50"/>
      <c r="AP415" s="50"/>
      <c r="AQ415" s="50"/>
    </row>
    <row r="416" spans="2:43" ht="12.75">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c r="AA416" s="50"/>
      <c r="AB416" s="50"/>
      <c r="AC416" s="50"/>
      <c r="AD416" s="50"/>
      <c r="AE416" s="50"/>
      <c r="AF416" s="50"/>
      <c r="AG416" s="50"/>
      <c r="AH416" s="50"/>
      <c r="AI416" s="50"/>
      <c r="AJ416" s="50"/>
      <c r="AK416" s="50"/>
      <c r="AL416" s="50"/>
      <c r="AM416" s="50"/>
      <c r="AN416" s="50"/>
      <c r="AO416" s="50"/>
      <c r="AP416" s="50"/>
      <c r="AQ416" s="50"/>
    </row>
    <row r="417" spans="2:43" ht="12.75">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c r="AA417" s="50"/>
      <c r="AB417" s="50"/>
      <c r="AC417" s="50"/>
      <c r="AD417" s="50"/>
      <c r="AE417" s="50"/>
      <c r="AF417" s="50"/>
      <c r="AG417" s="50"/>
      <c r="AH417" s="50"/>
      <c r="AI417" s="50"/>
      <c r="AJ417" s="50"/>
      <c r="AK417" s="50"/>
      <c r="AL417" s="50"/>
      <c r="AM417" s="50"/>
      <c r="AN417" s="50"/>
      <c r="AO417" s="50"/>
      <c r="AP417" s="50"/>
      <c r="AQ417" s="50"/>
    </row>
    <row r="418" spans="2:43" ht="12.75">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c r="AA418" s="50"/>
      <c r="AB418" s="50"/>
      <c r="AC418" s="50"/>
      <c r="AD418" s="50"/>
      <c r="AE418" s="50"/>
      <c r="AF418" s="50"/>
      <c r="AG418" s="50"/>
      <c r="AH418" s="50"/>
      <c r="AI418" s="50"/>
      <c r="AJ418" s="50"/>
      <c r="AK418" s="50"/>
      <c r="AL418" s="50"/>
      <c r="AM418" s="50"/>
      <c r="AN418" s="50"/>
      <c r="AO418" s="50"/>
      <c r="AP418" s="50"/>
      <c r="AQ418" s="50"/>
    </row>
    <row r="419" spans="2:43" ht="12.75">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c r="AA419" s="50"/>
      <c r="AB419" s="50"/>
      <c r="AC419" s="50"/>
      <c r="AD419" s="50"/>
      <c r="AE419" s="50"/>
      <c r="AF419" s="50"/>
      <c r="AG419" s="50"/>
      <c r="AH419" s="50"/>
      <c r="AI419" s="50"/>
      <c r="AJ419" s="50"/>
      <c r="AK419" s="50"/>
      <c r="AL419" s="50"/>
      <c r="AM419" s="50"/>
      <c r="AN419" s="50"/>
      <c r="AO419" s="50"/>
      <c r="AP419" s="50"/>
      <c r="AQ419" s="50"/>
    </row>
    <row r="420" spans="2:43" ht="12.75">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c r="AA420" s="50"/>
      <c r="AB420" s="50"/>
      <c r="AC420" s="50"/>
      <c r="AD420" s="50"/>
      <c r="AE420" s="50"/>
      <c r="AF420" s="50"/>
      <c r="AG420" s="50"/>
      <c r="AH420" s="50"/>
      <c r="AI420" s="50"/>
      <c r="AJ420" s="50"/>
      <c r="AK420" s="50"/>
      <c r="AL420" s="50"/>
      <c r="AM420" s="50"/>
      <c r="AN420" s="50"/>
      <c r="AO420" s="50"/>
      <c r="AP420" s="50"/>
      <c r="AQ420" s="50"/>
    </row>
    <row r="421" spans="2:43" ht="12.75">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c r="AA421" s="50"/>
      <c r="AB421" s="50"/>
      <c r="AC421" s="50"/>
      <c r="AD421" s="50"/>
      <c r="AE421" s="50"/>
      <c r="AF421" s="50"/>
      <c r="AG421" s="50"/>
      <c r="AH421" s="50"/>
      <c r="AI421" s="50"/>
      <c r="AJ421" s="50"/>
      <c r="AK421" s="50"/>
      <c r="AL421" s="50"/>
      <c r="AM421" s="50"/>
      <c r="AN421" s="50"/>
      <c r="AO421" s="50"/>
      <c r="AP421" s="50"/>
      <c r="AQ421" s="50"/>
    </row>
    <row r="422" spans="2:43" ht="12.75">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c r="AA422" s="50"/>
      <c r="AB422" s="50"/>
      <c r="AC422" s="50"/>
      <c r="AD422" s="50"/>
      <c r="AE422" s="50"/>
      <c r="AF422" s="50"/>
      <c r="AG422" s="50"/>
      <c r="AH422" s="50"/>
      <c r="AI422" s="50"/>
      <c r="AJ422" s="50"/>
      <c r="AK422" s="50"/>
      <c r="AL422" s="50"/>
      <c r="AM422" s="50"/>
      <c r="AN422" s="50"/>
      <c r="AO422" s="50"/>
      <c r="AP422" s="50"/>
      <c r="AQ422" s="50"/>
    </row>
    <row r="423" spans="2:43" ht="12.75">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c r="AA423" s="50"/>
      <c r="AB423" s="50"/>
      <c r="AC423" s="50"/>
      <c r="AD423" s="50"/>
      <c r="AE423" s="50"/>
      <c r="AF423" s="50"/>
      <c r="AG423" s="50"/>
      <c r="AH423" s="50"/>
      <c r="AI423" s="50"/>
      <c r="AJ423" s="50"/>
      <c r="AK423" s="50"/>
      <c r="AL423" s="50"/>
      <c r="AM423" s="50"/>
      <c r="AN423" s="50"/>
      <c r="AO423" s="50"/>
      <c r="AP423" s="50"/>
      <c r="AQ423" s="50"/>
    </row>
    <row r="424" spans="2:43" ht="12.75">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c r="AA424" s="50"/>
      <c r="AB424" s="50"/>
      <c r="AC424" s="50"/>
      <c r="AD424" s="50"/>
      <c r="AE424" s="50"/>
      <c r="AF424" s="50"/>
      <c r="AG424" s="50"/>
      <c r="AH424" s="50"/>
      <c r="AI424" s="50"/>
      <c r="AJ424" s="50"/>
      <c r="AK424" s="50"/>
      <c r="AL424" s="50"/>
      <c r="AM424" s="50"/>
      <c r="AN424" s="50"/>
      <c r="AO424" s="50"/>
      <c r="AP424" s="50"/>
      <c r="AQ424" s="50"/>
    </row>
    <row r="425" spans="2:43" ht="12.75">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c r="AA425" s="50"/>
      <c r="AB425" s="50"/>
      <c r="AC425" s="50"/>
      <c r="AD425" s="50"/>
      <c r="AE425" s="50"/>
      <c r="AF425" s="50"/>
      <c r="AG425" s="50"/>
      <c r="AH425" s="50"/>
      <c r="AI425" s="50"/>
      <c r="AJ425" s="50"/>
      <c r="AK425" s="50"/>
      <c r="AL425" s="50"/>
      <c r="AM425" s="50"/>
      <c r="AN425" s="50"/>
      <c r="AO425" s="50"/>
      <c r="AP425" s="50"/>
      <c r="AQ425" s="50"/>
    </row>
    <row r="426" spans="2:43" ht="12.75">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c r="AA426" s="50"/>
      <c r="AB426" s="50"/>
      <c r="AC426" s="50"/>
      <c r="AD426" s="50"/>
      <c r="AE426" s="50"/>
      <c r="AF426" s="50"/>
      <c r="AG426" s="50"/>
      <c r="AH426" s="50"/>
      <c r="AI426" s="50"/>
      <c r="AJ426" s="50"/>
      <c r="AK426" s="50"/>
      <c r="AL426" s="50"/>
      <c r="AM426" s="50"/>
      <c r="AN426" s="50"/>
      <c r="AO426" s="50"/>
      <c r="AP426" s="50"/>
      <c r="AQ426" s="50"/>
    </row>
    <row r="427" spans="2:43" ht="12.75">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c r="AA427" s="50"/>
      <c r="AB427" s="50"/>
      <c r="AC427" s="50"/>
      <c r="AD427" s="50"/>
      <c r="AE427" s="50"/>
      <c r="AF427" s="50"/>
      <c r="AG427" s="50"/>
      <c r="AH427" s="50"/>
      <c r="AI427" s="50"/>
      <c r="AJ427" s="50"/>
      <c r="AK427" s="50"/>
      <c r="AL427" s="50"/>
      <c r="AM427" s="50"/>
      <c r="AN427" s="50"/>
      <c r="AO427" s="50"/>
      <c r="AP427" s="50"/>
      <c r="AQ427" s="50"/>
    </row>
    <row r="428" spans="2:43" ht="12.75">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c r="AA428" s="50"/>
      <c r="AB428" s="50"/>
      <c r="AC428" s="50"/>
      <c r="AD428" s="50"/>
      <c r="AE428" s="50"/>
      <c r="AF428" s="50"/>
      <c r="AG428" s="50"/>
      <c r="AH428" s="50"/>
      <c r="AI428" s="50"/>
      <c r="AJ428" s="50"/>
      <c r="AK428" s="50"/>
      <c r="AL428" s="50"/>
      <c r="AM428" s="50"/>
      <c r="AN428" s="50"/>
      <c r="AO428" s="50"/>
      <c r="AP428" s="50"/>
      <c r="AQ428" s="50"/>
    </row>
    <row r="429" spans="2:43" ht="12.75">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c r="AA429" s="50"/>
      <c r="AB429" s="50"/>
      <c r="AC429" s="50"/>
      <c r="AD429" s="50"/>
      <c r="AE429" s="50"/>
      <c r="AF429" s="50"/>
      <c r="AG429" s="50"/>
      <c r="AH429" s="50"/>
      <c r="AI429" s="50"/>
      <c r="AJ429" s="50"/>
      <c r="AK429" s="50"/>
      <c r="AL429" s="50"/>
      <c r="AM429" s="50"/>
      <c r="AN429" s="50"/>
      <c r="AO429" s="50"/>
      <c r="AP429" s="50"/>
      <c r="AQ429" s="50"/>
    </row>
    <row r="430" spans="2:43" ht="12.75">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c r="AA430" s="50"/>
      <c r="AB430" s="50"/>
      <c r="AC430" s="50"/>
      <c r="AD430" s="50"/>
      <c r="AE430" s="50"/>
      <c r="AF430" s="50"/>
      <c r="AG430" s="50"/>
      <c r="AH430" s="50"/>
      <c r="AI430" s="50"/>
      <c r="AJ430" s="50"/>
      <c r="AK430" s="50"/>
      <c r="AL430" s="50"/>
      <c r="AM430" s="50"/>
      <c r="AN430" s="50"/>
      <c r="AO430" s="50"/>
      <c r="AP430" s="50"/>
      <c r="AQ430" s="50"/>
    </row>
    <row r="431" spans="2:43" ht="12.75">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c r="AA431" s="50"/>
      <c r="AB431" s="50"/>
      <c r="AC431" s="50"/>
      <c r="AD431" s="50"/>
      <c r="AE431" s="50"/>
      <c r="AF431" s="50"/>
      <c r="AG431" s="50"/>
      <c r="AH431" s="50"/>
      <c r="AI431" s="50"/>
      <c r="AJ431" s="50"/>
      <c r="AK431" s="50"/>
      <c r="AL431" s="50"/>
      <c r="AM431" s="50"/>
      <c r="AN431" s="50"/>
      <c r="AO431" s="50"/>
      <c r="AP431" s="50"/>
      <c r="AQ431" s="50"/>
    </row>
    <row r="432" spans="2:43" ht="12.75">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c r="AA432" s="50"/>
      <c r="AB432" s="50"/>
      <c r="AC432" s="50"/>
      <c r="AD432" s="50"/>
      <c r="AE432" s="50"/>
      <c r="AF432" s="50"/>
      <c r="AG432" s="50"/>
      <c r="AH432" s="50"/>
      <c r="AI432" s="50"/>
      <c r="AJ432" s="50"/>
      <c r="AK432" s="50"/>
      <c r="AL432" s="50"/>
      <c r="AM432" s="50"/>
      <c r="AN432" s="50"/>
      <c r="AO432" s="50"/>
      <c r="AP432" s="50"/>
      <c r="AQ432" s="50"/>
    </row>
    <row r="433" spans="2:43" ht="12.75">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c r="AA433" s="50"/>
      <c r="AB433" s="50"/>
      <c r="AC433" s="50"/>
      <c r="AD433" s="50"/>
      <c r="AE433" s="50"/>
      <c r="AF433" s="50"/>
      <c r="AG433" s="50"/>
      <c r="AH433" s="50"/>
      <c r="AI433" s="50"/>
      <c r="AJ433" s="50"/>
      <c r="AK433" s="50"/>
      <c r="AL433" s="50"/>
      <c r="AM433" s="50"/>
      <c r="AN433" s="50"/>
      <c r="AO433" s="50"/>
      <c r="AP433" s="50"/>
      <c r="AQ433" s="50"/>
    </row>
    <row r="434" spans="2:43" ht="12.75">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c r="AA434" s="50"/>
      <c r="AB434" s="50"/>
      <c r="AC434" s="50"/>
      <c r="AD434" s="50"/>
      <c r="AE434" s="50"/>
      <c r="AF434" s="50"/>
      <c r="AG434" s="50"/>
      <c r="AH434" s="50"/>
      <c r="AI434" s="50"/>
      <c r="AJ434" s="50"/>
      <c r="AK434" s="50"/>
      <c r="AL434" s="50"/>
      <c r="AM434" s="50"/>
      <c r="AN434" s="50"/>
      <c r="AO434" s="50"/>
      <c r="AP434" s="50"/>
      <c r="AQ434" s="50"/>
    </row>
    <row r="435" spans="2:43" ht="12.75">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c r="AA435" s="50"/>
      <c r="AB435" s="50"/>
      <c r="AC435" s="50"/>
      <c r="AD435" s="50"/>
      <c r="AE435" s="50"/>
      <c r="AF435" s="50"/>
      <c r="AG435" s="50"/>
      <c r="AH435" s="50"/>
      <c r="AI435" s="50"/>
      <c r="AJ435" s="50"/>
      <c r="AK435" s="50"/>
      <c r="AL435" s="50"/>
      <c r="AM435" s="50"/>
      <c r="AN435" s="50"/>
      <c r="AO435" s="50"/>
      <c r="AP435" s="50"/>
      <c r="AQ435" s="50"/>
    </row>
    <row r="436" spans="2:43" ht="12.75">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c r="AA436" s="50"/>
      <c r="AB436" s="50"/>
      <c r="AC436" s="50"/>
      <c r="AD436" s="50"/>
      <c r="AE436" s="50"/>
      <c r="AF436" s="50"/>
      <c r="AG436" s="50"/>
      <c r="AH436" s="50"/>
      <c r="AI436" s="50"/>
      <c r="AJ436" s="50"/>
      <c r="AK436" s="50"/>
      <c r="AL436" s="50"/>
      <c r="AM436" s="50"/>
      <c r="AN436" s="50"/>
      <c r="AO436" s="50"/>
      <c r="AP436" s="50"/>
      <c r="AQ436" s="50"/>
    </row>
    <row r="437" spans="2:43" ht="12.75">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c r="AA437" s="50"/>
      <c r="AB437" s="50"/>
      <c r="AC437" s="50"/>
      <c r="AD437" s="50"/>
      <c r="AE437" s="50"/>
      <c r="AF437" s="50"/>
      <c r="AG437" s="50"/>
      <c r="AH437" s="50"/>
      <c r="AI437" s="50"/>
      <c r="AJ437" s="50"/>
      <c r="AK437" s="50"/>
      <c r="AL437" s="50"/>
      <c r="AM437" s="50"/>
      <c r="AN437" s="50"/>
      <c r="AO437" s="50"/>
      <c r="AP437" s="50"/>
      <c r="AQ437" s="50"/>
    </row>
    <row r="438" spans="2:43" ht="12.75">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c r="AA438" s="50"/>
      <c r="AB438" s="50"/>
      <c r="AC438" s="50"/>
      <c r="AD438" s="50"/>
      <c r="AE438" s="50"/>
      <c r="AF438" s="50"/>
      <c r="AG438" s="50"/>
      <c r="AH438" s="50"/>
      <c r="AI438" s="50"/>
      <c r="AJ438" s="50"/>
      <c r="AK438" s="50"/>
      <c r="AL438" s="50"/>
      <c r="AM438" s="50"/>
      <c r="AN438" s="50"/>
      <c r="AO438" s="50"/>
      <c r="AP438" s="50"/>
      <c r="AQ438" s="50"/>
    </row>
    <row r="439" spans="2:43" ht="12.75">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c r="AA439" s="50"/>
      <c r="AB439" s="50"/>
      <c r="AC439" s="50"/>
      <c r="AD439" s="50"/>
      <c r="AE439" s="50"/>
      <c r="AF439" s="50"/>
      <c r="AG439" s="50"/>
      <c r="AH439" s="50"/>
      <c r="AI439" s="50"/>
      <c r="AJ439" s="50"/>
      <c r="AK439" s="50"/>
      <c r="AL439" s="50"/>
      <c r="AM439" s="50"/>
      <c r="AN439" s="50"/>
      <c r="AO439" s="50"/>
      <c r="AP439" s="50"/>
      <c r="AQ439" s="50"/>
    </row>
    <row r="440" spans="2:43" ht="12.75">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c r="AA440" s="50"/>
      <c r="AB440" s="50"/>
      <c r="AC440" s="50"/>
      <c r="AD440" s="50"/>
      <c r="AE440" s="50"/>
      <c r="AF440" s="50"/>
      <c r="AG440" s="50"/>
      <c r="AH440" s="50"/>
      <c r="AI440" s="50"/>
      <c r="AJ440" s="50"/>
      <c r="AK440" s="50"/>
      <c r="AL440" s="50"/>
      <c r="AM440" s="50"/>
      <c r="AN440" s="50"/>
      <c r="AO440" s="50"/>
      <c r="AP440" s="50"/>
      <c r="AQ440" s="50"/>
    </row>
    <row r="441" spans="2:43" ht="12.75">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c r="AA441" s="50"/>
      <c r="AB441" s="50"/>
      <c r="AC441" s="50"/>
      <c r="AD441" s="50"/>
      <c r="AE441" s="50"/>
      <c r="AF441" s="50"/>
      <c r="AG441" s="50"/>
      <c r="AH441" s="50"/>
      <c r="AI441" s="50"/>
      <c r="AJ441" s="50"/>
      <c r="AK441" s="50"/>
      <c r="AL441" s="50"/>
      <c r="AM441" s="50"/>
      <c r="AN441" s="50"/>
      <c r="AO441" s="50"/>
      <c r="AP441" s="50"/>
      <c r="AQ441" s="50"/>
    </row>
    <row r="442" spans="2:43" ht="12.75">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c r="AA442" s="50"/>
      <c r="AB442" s="50"/>
      <c r="AC442" s="50"/>
      <c r="AD442" s="50"/>
      <c r="AE442" s="50"/>
      <c r="AF442" s="50"/>
      <c r="AG442" s="50"/>
      <c r="AH442" s="50"/>
      <c r="AI442" s="50"/>
      <c r="AJ442" s="50"/>
      <c r="AK442" s="50"/>
      <c r="AL442" s="50"/>
      <c r="AM442" s="50"/>
      <c r="AN442" s="50"/>
      <c r="AO442" s="50"/>
      <c r="AP442" s="50"/>
      <c r="AQ442" s="50"/>
    </row>
    <row r="443" spans="2:43" ht="12.75">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c r="AA443" s="50"/>
      <c r="AB443" s="50"/>
      <c r="AC443" s="50"/>
      <c r="AD443" s="50"/>
      <c r="AE443" s="50"/>
      <c r="AF443" s="50"/>
      <c r="AG443" s="50"/>
      <c r="AH443" s="50"/>
      <c r="AI443" s="50"/>
      <c r="AJ443" s="50"/>
      <c r="AK443" s="50"/>
      <c r="AL443" s="50"/>
      <c r="AM443" s="50"/>
      <c r="AN443" s="50"/>
      <c r="AO443" s="50"/>
      <c r="AP443" s="50"/>
      <c r="AQ443" s="50"/>
    </row>
    <row r="444" spans="2:43" ht="12.75">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c r="AA444" s="50"/>
      <c r="AB444" s="50"/>
      <c r="AC444" s="50"/>
      <c r="AD444" s="50"/>
      <c r="AE444" s="50"/>
      <c r="AF444" s="50"/>
      <c r="AG444" s="50"/>
      <c r="AH444" s="50"/>
      <c r="AI444" s="50"/>
      <c r="AJ444" s="50"/>
      <c r="AK444" s="50"/>
      <c r="AL444" s="50"/>
      <c r="AM444" s="50"/>
      <c r="AN444" s="50"/>
      <c r="AO444" s="50"/>
      <c r="AP444" s="50"/>
      <c r="AQ444" s="50"/>
    </row>
    <row r="445" spans="2:43" ht="12.75">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c r="AA445" s="50"/>
      <c r="AB445" s="50"/>
      <c r="AC445" s="50"/>
      <c r="AD445" s="50"/>
      <c r="AE445" s="50"/>
      <c r="AF445" s="50"/>
      <c r="AG445" s="50"/>
      <c r="AH445" s="50"/>
      <c r="AI445" s="50"/>
      <c r="AJ445" s="50"/>
      <c r="AK445" s="50"/>
      <c r="AL445" s="50"/>
      <c r="AM445" s="50"/>
      <c r="AN445" s="50"/>
      <c r="AO445" s="50"/>
      <c r="AP445" s="50"/>
      <c r="AQ445" s="50"/>
    </row>
    <row r="446" spans="2:43" ht="12.75">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c r="AA446" s="50"/>
      <c r="AB446" s="50"/>
      <c r="AC446" s="50"/>
      <c r="AD446" s="50"/>
      <c r="AE446" s="50"/>
      <c r="AF446" s="50"/>
      <c r="AG446" s="50"/>
      <c r="AH446" s="50"/>
      <c r="AI446" s="50"/>
      <c r="AJ446" s="50"/>
      <c r="AK446" s="50"/>
      <c r="AL446" s="50"/>
      <c r="AM446" s="50"/>
      <c r="AN446" s="50"/>
      <c r="AO446" s="50"/>
      <c r="AP446" s="50"/>
      <c r="AQ446" s="50"/>
    </row>
    <row r="447" spans="2:43" ht="12.75">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c r="AA447" s="50"/>
      <c r="AB447" s="50"/>
      <c r="AC447" s="50"/>
      <c r="AD447" s="50"/>
      <c r="AE447" s="50"/>
      <c r="AF447" s="50"/>
      <c r="AG447" s="50"/>
      <c r="AH447" s="50"/>
      <c r="AI447" s="50"/>
      <c r="AJ447" s="50"/>
      <c r="AK447" s="50"/>
      <c r="AL447" s="50"/>
      <c r="AM447" s="50"/>
      <c r="AN447" s="50"/>
      <c r="AO447" s="50"/>
      <c r="AP447" s="50"/>
      <c r="AQ447" s="50"/>
    </row>
    <row r="448" spans="2:43" ht="12.75">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c r="AA448" s="50"/>
      <c r="AB448" s="50"/>
      <c r="AC448" s="50"/>
      <c r="AD448" s="50"/>
      <c r="AE448" s="50"/>
      <c r="AF448" s="50"/>
      <c r="AG448" s="50"/>
      <c r="AH448" s="50"/>
      <c r="AI448" s="50"/>
      <c r="AJ448" s="50"/>
      <c r="AK448" s="50"/>
      <c r="AL448" s="50"/>
      <c r="AM448" s="50"/>
      <c r="AN448" s="50"/>
      <c r="AO448" s="50"/>
      <c r="AP448" s="50"/>
      <c r="AQ448" s="50"/>
    </row>
    <row r="449" spans="2:43" ht="12.75">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c r="AA449" s="50"/>
      <c r="AB449" s="50"/>
      <c r="AC449" s="50"/>
      <c r="AD449" s="50"/>
      <c r="AE449" s="50"/>
      <c r="AF449" s="50"/>
      <c r="AG449" s="50"/>
      <c r="AH449" s="50"/>
      <c r="AI449" s="50"/>
      <c r="AJ449" s="50"/>
      <c r="AK449" s="50"/>
      <c r="AL449" s="50"/>
      <c r="AM449" s="50"/>
      <c r="AN449" s="50"/>
      <c r="AO449" s="50"/>
      <c r="AP449" s="50"/>
      <c r="AQ449" s="50"/>
    </row>
    <row r="450" spans="2:43" ht="12.75">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c r="AA450" s="50"/>
      <c r="AB450" s="50"/>
      <c r="AC450" s="50"/>
      <c r="AD450" s="50"/>
      <c r="AE450" s="50"/>
      <c r="AF450" s="50"/>
      <c r="AG450" s="50"/>
      <c r="AH450" s="50"/>
      <c r="AI450" s="50"/>
      <c r="AJ450" s="50"/>
      <c r="AK450" s="50"/>
      <c r="AL450" s="50"/>
      <c r="AM450" s="50"/>
      <c r="AN450" s="50"/>
      <c r="AO450" s="50"/>
      <c r="AP450" s="50"/>
      <c r="AQ450" s="50"/>
    </row>
    <row r="451" spans="2:43" ht="12.75">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c r="AA451" s="50"/>
      <c r="AB451" s="50"/>
      <c r="AC451" s="50"/>
      <c r="AD451" s="50"/>
      <c r="AE451" s="50"/>
      <c r="AF451" s="50"/>
      <c r="AG451" s="50"/>
      <c r="AH451" s="50"/>
      <c r="AI451" s="50"/>
      <c r="AJ451" s="50"/>
      <c r="AK451" s="50"/>
      <c r="AL451" s="50"/>
      <c r="AM451" s="50"/>
      <c r="AN451" s="50"/>
      <c r="AO451" s="50"/>
      <c r="AP451" s="50"/>
      <c r="AQ451" s="50"/>
    </row>
    <row r="452" spans="2:43" ht="12.75">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c r="AA452" s="50"/>
      <c r="AB452" s="50"/>
      <c r="AC452" s="50"/>
      <c r="AD452" s="50"/>
      <c r="AE452" s="50"/>
      <c r="AF452" s="50"/>
      <c r="AG452" s="50"/>
      <c r="AH452" s="50"/>
      <c r="AI452" s="50"/>
      <c r="AJ452" s="50"/>
      <c r="AK452" s="50"/>
      <c r="AL452" s="50"/>
      <c r="AM452" s="50"/>
      <c r="AN452" s="50"/>
      <c r="AO452" s="50"/>
      <c r="AP452" s="50"/>
      <c r="AQ452" s="50"/>
    </row>
    <row r="453" spans="2:43" ht="12.75">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c r="AA453" s="50"/>
      <c r="AB453" s="50"/>
      <c r="AC453" s="50"/>
      <c r="AD453" s="50"/>
      <c r="AE453" s="50"/>
      <c r="AF453" s="50"/>
      <c r="AG453" s="50"/>
      <c r="AH453" s="50"/>
      <c r="AI453" s="50"/>
      <c r="AJ453" s="50"/>
      <c r="AK453" s="50"/>
      <c r="AL453" s="50"/>
      <c r="AM453" s="50"/>
      <c r="AN453" s="50"/>
      <c r="AO453" s="50"/>
      <c r="AP453" s="50"/>
      <c r="AQ453" s="50"/>
    </row>
    <row r="454" spans="2:43" ht="12.75">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c r="AA454" s="50"/>
      <c r="AB454" s="50"/>
      <c r="AC454" s="50"/>
      <c r="AD454" s="50"/>
      <c r="AE454" s="50"/>
      <c r="AF454" s="50"/>
      <c r="AG454" s="50"/>
      <c r="AH454" s="50"/>
      <c r="AI454" s="50"/>
      <c r="AJ454" s="50"/>
      <c r="AK454" s="50"/>
      <c r="AL454" s="50"/>
      <c r="AM454" s="50"/>
      <c r="AN454" s="50"/>
      <c r="AO454" s="50"/>
      <c r="AP454" s="50"/>
      <c r="AQ454" s="50"/>
    </row>
    <row r="455" spans="2:43" ht="12.75">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c r="AA455" s="50"/>
      <c r="AB455" s="50"/>
      <c r="AC455" s="50"/>
      <c r="AD455" s="50"/>
      <c r="AE455" s="50"/>
      <c r="AF455" s="50"/>
      <c r="AG455" s="50"/>
      <c r="AH455" s="50"/>
      <c r="AI455" s="50"/>
      <c r="AJ455" s="50"/>
      <c r="AK455" s="50"/>
      <c r="AL455" s="50"/>
      <c r="AM455" s="50"/>
      <c r="AN455" s="50"/>
      <c r="AO455" s="50"/>
      <c r="AP455" s="50"/>
      <c r="AQ455" s="50"/>
    </row>
    <row r="456" spans="2:43" ht="12.75">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c r="AA456" s="50"/>
      <c r="AB456" s="50"/>
      <c r="AC456" s="50"/>
      <c r="AD456" s="50"/>
      <c r="AE456" s="50"/>
      <c r="AF456" s="50"/>
      <c r="AG456" s="50"/>
      <c r="AH456" s="50"/>
      <c r="AI456" s="50"/>
      <c r="AJ456" s="50"/>
      <c r="AK456" s="50"/>
      <c r="AL456" s="50"/>
      <c r="AM456" s="50"/>
      <c r="AN456" s="50"/>
      <c r="AO456" s="50"/>
      <c r="AP456" s="50"/>
      <c r="AQ456" s="50"/>
    </row>
    <row r="457" spans="2:43" ht="12.75">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c r="AA457" s="50"/>
      <c r="AB457" s="50"/>
      <c r="AC457" s="50"/>
      <c r="AD457" s="50"/>
      <c r="AE457" s="50"/>
      <c r="AF457" s="50"/>
      <c r="AG457" s="50"/>
      <c r="AH457" s="50"/>
      <c r="AI457" s="50"/>
      <c r="AJ457" s="50"/>
      <c r="AK457" s="50"/>
      <c r="AL457" s="50"/>
      <c r="AM457" s="50"/>
      <c r="AN457" s="50"/>
      <c r="AO457" s="50"/>
      <c r="AP457" s="50"/>
      <c r="AQ457" s="50"/>
    </row>
    <row r="458" spans="2:43" ht="12.75">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c r="AA458" s="50"/>
      <c r="AB458" s="50"/>
      <c r="AC458" s="50"/>
      <c r="AD458" s="50"/>
      <c r="AE458" s="50"/>
      <c r="AF458" s="50"/>
      <c r="AG458" s="50"/>
      <c r="AH458" s="50"/>
      <c r="AI458" s="50"/>
      <c r="AJ458" s="50"/>
      <c r="AK458" s="50"/>
      <c r="AL458" s="50"/>
      <c r="AM458" s="50"/>
      <c r="AN458" s="50"/>
      <c r="AO458" s="50"/>
      <c r="AP458" s="50"/>
      <c r="AQ458" s="50"/>
    </row>
    <row r="459" spans="2:43" ht="12.75">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c r="AA459" s="50"/>
      <c r="AB459" s="50"/>
      <c r="AC459" s="50"/>
      <c r="AD459" s="50"/>
      <c r="AE459" s="50"/>
      <c r="AF459" s="50"/>
      <c r="AG459" s="50"/>
      <c r="AH459" s="50"/>
      <c r="AI459" s="50"/>
      <c r="AJ459" s="50"/>
      <c r="AK459" s="50"/>
      <c r="AL459" s="50"/>
      <c r="AM459" s="50"/>
      <c r="AN459" s="50"/>
      <c r="AO459" s="50"/>
      <c r="AP459" s="50"/>
      <c r="AQ459" s="50"/>
    </row>
    <row r="460" spans="2:43" ht="12.75">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c r="AA460" s="50"/>
      <c r="AB460" s="50"/>
      <c r="AC460" s="50"/>
      <c r="AD460" s="50"/>
      <c r="AE460" s="50"/>
      <c r="AF460" s="50"/>
      <c r="AG460" s="50"/>
      <c r="AH460" s="50"/>
      <c r="AI460" s="50"/>
      <c r="AJ460" s="50"/>
      <c r="AK460" s="50"/>
      <c r="AL460" s="50"/>
      <c r="AM460" s="50"/>
      <c r="AN460" s="50"/>
      <c r="AO460" s="50"/>
      <c r="AP460" s="50"/>
      <c r="AQ460" s="50"/>
    </row>
    <row r="461" spans="2:43" ht="12.75">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c r="AA461" s="50"/>
      <c r="AB461" s="50"/>
      <c r="AC461" s="50"/>
      <c r="AD461" s="50"/>
      <c r="AE461" s="50"/>
      <c r="AF461" s="50"/>
      <c r="AG461" s="50"/>
      <c r="AH461" s="50"/>
      <c r="AI461" s="50"/>
      <c r="AJ461" s="50"/>
      <c r="AK461" s="50"/>
      <c r="AL461" s="50"/>
      <c r="AM461" s="50"/>
      <c r="AN461" s="50"/>
      <c r="AO461" s="50"/>
      <c r="AP461" s="50"/>
      <c r="AQ461" s="50"/>
    </row>
    <row r="462" spans="2:43" ht="12.75">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c r="AA462" s="50"/>
      <c r="AB462" s="50"/>
      <c r="AC462" s="50"/>
      <c r="AD462" s="50"/>
      <c r="AE462" s="50"/>
      <c r="AF462" s="50"/>
      <c r="AG462" s="50"/>
      <c r="AH462" s="50"/>
      <c r="AI462" s="50"/>
      <c r="AJ462" s="50"/>
      <c r="AK462" s="50"/>
      <c r="AL462" s="50"/>
      <c r="AM462" s="50"/>
      <c r="AN462" s="50"/>
      <c r="AO462" s="50"/>
      <c r="AP462" s="50"/>
      <c r="AQ462" s="50"/>
    </row>
    <row r="463" spans="2:43" ht="12.75">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c r="AA463" s="50"/>
      <c r="AB463" s="50"/>
      <c r="AC463" s="50"/>
      <c r="AD463" s="50"/>
      <c r="AE463" s="50"/>
      <c r="AF463" s="50"/>
      <c r="AG463" s="50"/>
      <c r="AH463" s="50"/>
      <c r="AI463" s="50"/>
      <c r="AJ463" s="50"/>
      <c r="AK463" s="50"/>
      <c r="AL463" s="50"/>
      <c r="AM463" s="50"/>
      <c r="AN463" s="50"/>
      <c r="AO463" s="50"/>
      <c r="AP463" s="50"/>
      <c r="AQ463" s="50"/>
    </row>
    <row r="464" spans="2:43" ht="12.75">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c r="AA464" s="50"/>
      <c r="AB464" s="50"/>
      <c r="AC464" s="50"/>
      <c r="AD464" s="50"/>
      <c r="AE464" s="50"/>
      <c r="AF464" s="50"/>
      <c r="AG464" s="50"/>
      <c r="AH464" s="50"/>
      <c r="AI464" s="50"/>
      <c r="AJ464" s="50"/>
      <c r="AK464" s="50"/>
      <c r="AL464" s="50"/>
      <c r="AM464" s="50"/>
      <c r="AN464" s="50"/>
      <c r="AO464" s="50"/>
      <c r="AP464" s="50"/>
      <c r="AQ464" s="50"/>
    </row>
    <row r="465" spans="2:43" ht="12.75">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c r="AA465" s="50"/>
      <c r="AB465" s="50"/>
      <c r="AC465" s="50"/>
      <c r="AD465" s="50"/>
      <c r="AE465" s="50"/>
      <c r="AF465" s="50"/>
      <c r="AG465" s="50"/>
      <c r="AH465" s="50"/>
      <c r="AI465" s="50"/>
      <c r="AJ465" s="50"/>
      <c r="AK465" s="50"/>
      <c r="AL465" s="50"/>
      <c r="AM465" s="50"/>
      <c r="AN465" s="50"/>
      <c r="AO465" s="50"/>
      <c r="AP465" s="50"/>
      <c r="AQ465" s="50"/>
    </row>
    <row r="466" spans="2:43" ht="12.75">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c r="AA466" s="50"/>
      <c r="AB466" s="50"/>
      <c r="AC466" s="50"/>
      <c r="AD466" s="50"/>
      <c r="AE466" s="50"/>
      <c r="AF466" s="50"/>
      <c r="AG466" s="50"/>
      <c r="AH466" s="50"/>
      <c r="AI466" s="50"/>
      <c r="AJ466" s="50"/>
      <c r="AK466" s="50"/>
      <c r="AL466" s="50"/>
      <c r="AM466" s="50"/>
      <c r="AN466" s="50"/>
      <c r="AO466" s="50"/>
      <c r="AP466" s="50"/>
      <c r="AQ466" s="50"/>
    </row>
    <row r="467" spans="2:43" ht="12.75">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c r="AA467" s="50"/>
      <c r="AB467" s="50"/>
      <c r="AC467" s="50"/>
      <c r="AD467" s="50"/>
      <c r="AE467" s="50"/>
      <c r="AF467" s="50"/>
      <c r="AG467" s="50"/>
      <c r="AH467" s="50"/>
      <c r="AI467" s="50"/>
      <c r="AJ467" s="50"/>
      <c r="AK467" s="50"/>
      <c r="AL467" s="50"/>
      <c r="AM467" s="50"/>
      <c r="AN467" s="50"/>
      <c r="AO467" s="50"/>
      <c r="AP467" s="50"/>
      <c r="AQ467" s="50"/>
    </row>
    <row r="468" spans="2:43" ht="12.75">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c r="AA468" s="50"/>
      <c r="AB468" s="50"/>
      <c r="AC468" s="50"/>
      <c r="AD468" s="50"/>
      <c r="AE468" s="50"/>
      <c r="AF468" s="50"/>
      <c r="AG468" s="50"/>
      <c r="AH468" s="50"/>
      <c r="AI468" s="50"/>
      <c r="AJ468" s="50"/>
      <c r="AK468" s="50"/>
      <c r="AL468" s="50"/>
      <c r="AM468" s="50"/>
      <c r="AN468" s="50"/>
      <c r="AO468" s="50"/>
      <c r="AP468" s="50"/>
      <c r="AQ468" s="50"/>
    </row>
    <row r="469" spans="2:43" ht="12.75">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c r="AA469" s="50"/>
      <c r="AB469" s="50"/>
      <c r="AC469" s="50"/>
      <c r="AD469" s="50"/>
      <c r="AE469" s="50"/>
      <c r="AF469" s="50"/>
      <c r="AG469" s="50"/>
      <c r="AH469" s="50"/>
      <c r="AI469" s="50"/>
      <c r="AJ469" s="50"/>
      <c r="AK469" s="50"/>
      <c r="AL469" s="50"/>
      <c r="AM469" s="50"/>
      <c r="AN469" s="50"/>
      <c r="AO469" s="50"/>
      <c r="AP469" s="50"/>
      <c r="AQ469" s="50"/>
    </row>
    <row r="470" spans="2:43" ht="12.75">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c r="AA470" s="50"/>
      <c r="AB470" s="50"/>
      <c r="AC470" s="50"/>
      <c r="AD470" s="50"/>
      <c r="AE470" s="50"/>
      <c r="AF470" s="50"/>
      <c r="AG470" s="50"/>
      <c r="AH470" s="50"/>
      <c r="AI470" s="50"/>
      <c r="AJ470" s="50"/>
      <c r="AK470" s="50"/>
      <c r="AL470" s="50"/>
      <c r="AM470" s="50"/>
      <c r="AN470" s="50"/>
      <c r="AO470" s="50"/>
      <c r="AP470" s="50"/>
      <c r="AQ470" s="50"/>
    </row>
    <row r="471" spans="2:43" ht="12.75">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c r="AA471" s="50"/>
      <c r="AB471" s="50"/>
      <c r="AC471" s="50"/>
      <c r="AD471" s="50"/>
      <c r="AE471" s="50"/>
      <c r="AF471" s="50"/>
      <c r="AG471" s="50"/>
      <c r="AH471" s="50"/>
      <c r="AI471" s="50"/>
      <c r="AJ471" s="50"/>
      <c r="AK471" s="50"/>
      <c r="AL471" s="50"/>
      <c r="AM471" s="50"/>
      <c r="AN471" s="50"/>
      <c r="AO471" s="50"/>
      <c r="AP471" s="50"/>
      <c r="AQ471" s="50"/>
    </row>
    <row r="472" spans="2:43" ht="12.75">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c r="AA472" s="50"/>
      <c r="AB472" s="50"/>
      <c r="AC472" s="50"/>
      <c r="AD472" s="50"/>
      <c r="AE472" s="50"/>
      <c r="AF472" s="50"/>
      <c r="AG472" s="50"/>
      <c r="AH472" s="50"/>
      <c r="AI472" s="50"/>
      <c r="AJ472" s="50"/>
      <c r="AK472" s="50"/>
      <c r="AL472" s="50"/>
      <c r="AM472" s="50"/>
      <c r="AN472" s="50"/>
      <c r="AO472" s="50"/>
      <c r="AP472" s="50"/>
      <c r="AQ472" s="50"/>
    </row>
    <row r="473" spans="2:43" ht="12.75">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c r="AA473" s="50"/>
      <c r="AB473" s="50"/>
      <c r="AC473" s="50"/>
      <c r="AD473" s="50"/>
      <c r="AE473" s="50"/>
      <c r="AF473" s="50"/>
      <c r="AG473" s="50"/>
      <c r="AH473" s="50"/>
      <c r="AI473" s="50"/>
      <c r="AJ473" s="50"/>
      <c r="AK473" s="50"/>
      <c r="AL473" s="50"/>
      <c r="AM473" s="50"/>
      <c r="AN473" s="50"/>
      <c r="AO473" s="50"/>
      <c r="AP473" s="50"/>
      <c r="AQ473" s="50"/>
    </row>
    <row r="474" spans="2:43" ht="12.75">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c r="AA474" s="50"/>
      <c r="AB474" s="50"/>
      <c r="AC474" s="50"/>
      <c r="AD474" s="50"/>
      <c r="AE474" s="50"/>
      <c r="AF474" s="50"/>
      <c r="AG474" s="50"/>
      <c r="AH474" s="50"/>
      <c r="AI474" s="50"/>
      <c r="AJ474" s="50"/>
      <c r="AK474" s="50"/>
      <c r="AL474" s="50"/>
      <c r="AM474" s="50"/>
      <c r="AN474" s="50"/>
      <c r="AO474" s="50"/>
      <c r="AP474" s="50"/>
      <c r="AQ474" s="50"/>
    </row>
    <row r="475" spans="2:43" ht="12.75">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c r="AA475" s="50"/>
      <c r="AB475" s="50"/>
      <c r="AC475" s="50"/>
      <c r="AD475" s="50"/>
      <c r="AE475" s="50"/>
      <c r="AF475" s="50"/>
      <c r="AG475" s="50"/>
      <c r="AH475" s="50"/>
      <c r="AI475" s="50"/>
      <c r="AJ475" s="50"/>
      <c r="AK475" s="50"/>
      <c r="AL475" s="50"/>
      <c r="AM475" s="50"/>
      <c r="AN475" s="50"/>
      <c r="AO475" s="50"/>
      <c r="AP475" s="50"/>
      <c r="AQ475" s="50"/>
    </row>
    <row r="476" spans="2:43" ht="12.75">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c r="AA476" s="50"/>
      <c r="AB476" s="50"/>
      <c r="AC476" s="50"/>
      <c r="AD476" s="50"/>
      <c r="AE476" s="50"/>
      <c r="AF476" s="50"/>
      <c r="AG476" s="50"/>
      <c r="AH476" s="50"/>
      <c r="AI476" s="50"/>
      <c r="AJ476" s="50"/>
      <c r="AK476" s="50"/>
      <c r="AL476" s="50"/>
      <c r="AM476" s="50"/>
      <c r="AN476" s="50"/>
      <c r="AO476" s="50"/>
      <c r="AP476" s="50"/>
      <c r="AQ476" s="50"/>
    </row>
    <row r="477" spans="2:43" ht="12.75">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c r="AA477" s="50"/>
      <c r="AB477" s="50"/>
      <c r="AC477" s="50"/>
      <c r="AD477" s="50"/>
      <c r="AE477" s="50"/>
      <c r="AF477" s="50"/>
      <c r="AG477" s="50"/>
      <c r="AH477" s="50"/>
      <c r="AI477" s="50"/>
      <c r="AJ477" s="50"/>
      <c r="AK477" s="50"/>
      <c r="AL477" s="50"/>
      <c r="AM477" s="50"/>
      <c r="AN477" s="50"/>
      <c r="AO477" s="50"/>
      <c r="AP477" s="50"/>
      <c r="AQ477" s="50"/>
    </row>
    <row r="478" spans="2:43" ht="12.75">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c r="AA478" s="50"/>
      <c r="AB478" s="50"/>
      <c r="AC478" s="50"/>
      <c r="AD478" s="50"/>
      <c r="AE478" s="50"/>
      <c r="AF478" s="50"/>
      <c r="AG478" s="50"/>
      <c r="AH478" s="50"/>
      <c r="AI478" s="50"/>
      <c r="AJ478" s="50"/>
      <c r="AK478" s="50"/>
      <c r="AL478" s="50"/>
      <c r="AM478" s="50"/>
      <c r="AN478" s="50"/>
      <c r="AO478" s="50"/>
      <c r="AP478" s="50"/>
      <c r="AQ478" s="50"/>
    </row>
    <row r="479" spans="2:43" ht="12.75">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c r="AA479" s="50"/>
      <c r="AB479" s="50"/>
      <c r="AC479" s="50"/>
      <c r="AD479" s="50"/>
      <c r="AE479" s="50"/>
      <c r="AF479" s="50"/>
      <c r="AG479" s="50"/>
      <c r="AH479" s="50"/>
      <c r="AI479" s="50"/>
      <c r="AJ479" s="50"/>
      <c r="AK479" s="50"/>
      <c r="AL479" s="50"/>
      <c r="AM479" s="50"/>
      <c r="AN479" s="50"/>
      <c r="AO479" s="50"/>
      <c r="AP479" s="50"/>
      <c r="AQ479" s="50"/>
    </row>
    <row r="480" spans="2:43" ht="12.75">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c r="AA480" s="50"/>
      <c r="AB480" s="50"/>
      <c r="AC480" s="50"/>
      <c r="AD480" s="50"/>
      <c r="AE480" s="50"/>
      <c r="AF480" s="50"/>
      <c r="AG480" s="50"/>
      <c r="AH480" s="50"/>
      <c r="AI480" s="50"/>
      <c r="AJ480" s="50"/>
      <c r="AK480" s="50"/>
      <c r="AL480" s="50"/>
      <c r="AM480" s="50"/>
      <c r="AN480" s="50"/>
      <c r="AO480" s="50"/>
      <c r="AP480" s="50"/>
      <c r="AQ480" s="50"/>
    </row>
    <row r="481" spans="2:43" ht="12.75">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c r="AA481" s="50"/>
      <c r="AB481" s="50"/>
      <c r="AC481" s="50"/>
      <c r="AD481" s="50"/>
      <c r="AE481" s="50"/>
      <c r="AF481" s="50"/>
      <c r="AG481" s="50"/>
      <c r="AH481" s="50"/>
      <c r="AI481" s="50"/>
      <c r="AJ481" s="50"/>
      <c r="AK481" s="50"/>
      <c r="AL481" s="50"/>
      <c r="AM481" s="50"/>
      <c r="AN481" s="50"/>
      <c r="AO481" s="50"/>
      <c r="AP481" s="50"/>
      <c r="AQ481" s="50"/>
    </row>
    <row r="482" spans="2:43" ht="12.75">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c r="AA482" s="50"/>
      <c r="AB482" s="50"/>
      <c r="AC482" s="50"/>
      <c r="AD482" s="50"/>
      <c r="AE482" s="50"/>
      <c r="AF482" s="50"/>
      <c r="AG482" s="50"/>
      <c r="AH482" s="50"/>
      <c r="AI482" s="50"/>
      <c r="AJ482" s="50"/>
      <c r="AK482" s="50"/>
      <c r="AL482" s="50"/>
      <c r="AM482" s="50"/>
      <c r="AN482" s="50"/>
      <c r="AO482" s="50"/>
      <c r="AP482" s="50"/>
      <c r="AQ482" s="50"/>
    </row>
    <row r="483" spans="2:43" ht="12.75">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c r="AA483" s="50"/>
      <c r="AB483" s="50"/>
      <c r="AC483" s="50"/>
      <c r="AD483" s="50"/>
      <c r="AE483" s="50"/>
      <c r="AF483" s="50"/>
      <c r="AG483" s="50"/>
      <c r="AH483" s="50"/>
      <c r="AI483" s="50"/>
      <c r="AJ483" s="50"/>
      <c r="AK483" s="50"/>
      <c r="AL483" s="50"/>
      <c r="AM483" s="50"/>
      <c r="AN483" s="50"/>
      <c r="AO483" s="50"/>
      <c r="AP483" s="50"/>
      <c r="AQ483" s="50"/>
    </row>
    <row r="484" spans="2:43" ht="12.75">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c r="AA484" s="50"/>
      <c r="AB484" s="50"/>
      <c r="AC484" s="50"/>
      <c r="AD484" s="50"/>
      <c r="AE484" s="50"/>
      <c r="AF484" s="50"/>
      <c r="AG484" s="50"/>
      <c r="AH484" s="50"/>
      <c r="AI484" s="50"/>
      <c r="AJ484" s="50"/>
      <c r="AK484" s="50"/>
      <c r="AL484" s="50"/>
      <c r="AM484" s="50"/>
      <c r="AN484" s="50"/>
      <c r="AO484" s="50"/>
      <c r="AP484" s="50"/>
      <c r="AQ484" s="50"/>
    </row>
    <row r="485" spans="2:43" ht="12.75">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c r="AA485" s="50"/>
      <c r="AB485" s="50"/>
      <c r="AC485" s="50"/>
      <c r="AD485" s="50"/>
      <c r="AE485" s="50"/>
      <c r="AF485" s="50"/>
      <c r="AG485" s="50"/>
      <c r="AH485" s="50"/>
      <c r="AI485" s="50"/>
      <c r="AJ485" s="50"/>
      <c r="AK485" s="50"/>
      <c r="AL485" s="50"/>
      <c r="AM485" s="50"/>
      <c r="AN485" s="50"/>
      <c r="AO485" s="50"/>
      <c r="AP485" s="50"/>
      <c r="AQ485" s="50"/>
    </row>
    <row r="486" spans="2:43" ht="12.75">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c r="AA486" s="50"/>
      <c r="AB486" s="50"/>
      <c r="AC486" s="50"/>
      <c r="AD486" s="50"/>
      <c r="AE486" s="50"/>
      <c r="AF486" s="50"/>
      <c r="AG486" s="50"/>
      <c r="AH486" s="50"/>
      <c r="AI486" s="50"/>
      <c r="AJ486" s="50"/>
      <c r="AK486" s="50"/>
      <c r="AL486" s="50"/>
      <c r="AM486" s="50"/>
      <c r="AN486" s="50"/>
      <c r="AO486" s="50"/>
      <c r="AP486" s="50"/>
      <c r="AQ486" s="50"/>
    </row>
    <row r="487" spans="2:43" ht="12.75">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c r="AA487" s="50"/>
      <c r="AB487" s="50"/>
      <c r="AC487" s="50"/>
      <c r="AD487" s="50"/>
      <c r="AE487" s="50"/>
      <c r="AF487" s="50"/>
      <c r="AG487" s="50"/>
      <c r="AH487" s="50"/>
      <c r="AI487" s="50"/>
      <c r="AJ487" s="50"/>
      <c r="AK487" s="50"/>
      <c r="AL487" s="50"/>
      <c r="AM487" s="50"/>
      <c r="AN487" s="50"/>
      <c r="AO487" s="50"/>
      <c r="AP487" s="50"/>
      <c r="AQ487" s="50"/>
    </row>
    <row r="488" spans="2:43" ht="12.75">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c r="AA488" s="50"/>
      <c r="AB488" s="50"/>
      <c r="AC488" s="50"/>
      <c r="AD488" s="50"/>
      <c r="AE488" s="50"/>
      <c r="AF488" s="50"/>
      <c r="AG488" s="50"/>
      <c r="AH488" s="50"/>
      <c r="AI488" s="50"/>
      <c r="AJ488" s="50"/>
      <c r="AK488" s="50"/>
      <c r="AL488" s="50"/>
      <c r="AM488" s="50"/>
      <c r="AN488" s="50"/>
      <c r="AO488" s="50"/>
      <c r="AP488" s="50"/>
      <c r="AQ488" s="50"/>
    </row>
    <row r="489" spans="2:43" ht="12.75">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c r="AA489" s="50"/>
      <c r="AB489" s="50"/>
      <c r="AC489" s="50"/>
      <c r="AD489" s="50"/>
      <c r="AE489" s="50"/>
      <c r="AF489" s="50"/>
      <c r="AG489" s="50"/>
      <c r="AH489" s="50"/>
      <c r="AI489" s="50"/>
      <c r="AJ489" s="50"/>
      <c r="AK489" s="50"/>
      <c r="AL489" s="50"/>
      <c r="AM489" s="50"/>
      <c r="AN489" s="50"/>
      <c r="AO489" s="50"/>
      <c r="AP489" s="50"/>
      <c r="AQ489" s="50"/>
    </row>
    <row r="490" spans="2:43" ht="12.75">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c r="AA490" s="50"/>
      <c r="AB490" s="50"/>
      <c r="AC490" s="50"/>
      <c r="AD490" s="50"/>
      <c r="AE490" s="50"/>
      <c r="AF490" s="50"/>
      <c r="AG490" s="50"/>
      <c r="AH490" s="50"/>
      <c r="AI490" s="50"/>
      <c r="AJ490" s="50"/>
      <c r="AK490" s="50"/>
      <c r="AL490" s="50"/>
      <c r="AM490" s="50"/>
      <c r="AN490" s="50"/>
      <c r="AO490" s="50"/>
      <c r="AP490" s="50"/>
      <c r="AQ490" s="50"/>
    </row>
    <row r="491" spans="2:43" ht="12.75">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c r="AA491" s="50"/>
      <c r="AB491" s="50"/>
      <c r="AC491" s="50"/>
      <c r="AD491" s="50"/>
      <c r="AE491" s="50"/>
      <c r="AF491" s="50"/>
      <c r="AG491" s="50"/>
      <c r="AH491" s="50"/>
      <c r="AI491" s="50"/>
      <c r="AJ491" s="50"/>
      <c r="AK491" s="50"/>
      <c r="AL491" s="50"/>
      <c r="AM491" s="50"/>
      <c r="AN491" s="50"/>
      <c r="AO491" s="50"/>
      <c r="AP491" s="50"/>
      <c r="AQ491" s="50"/>
    </row>
    <row r="492" spans="2:43" ht="12.75">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c r="AA492" s="50"/>
      <c r="AB492" s="50"/>
      <c r="AC492" s="50"/>
      <c r="AD492" s="50"/>
      <c r="AE492" s="50"/>
      <c r="AF492" s="50"/>
      <c r="AG492" s="50"/>
      <c r="AH492" s="50"/>
      <c r="AI492" s="50"/>
      <c r="AJ492" s="50"/>
      <c r="AK492" s="50"/>
      <c r="AL492" s="50"/>
      <c r="AM492" s="50"/>
      <c r="AN492" s="50"/>
      <c r="AO492" s="50"/>
      <c r="AP492" s="50"/>
      <c r="AQ492" s="50"/>
    </row>
    <row r="493" spans="2:43" ht="12.75">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c r="AA493" s="50"/>
      <c r="AB493" s="50"/>
      <c r="AC493" s="50"/>
      <c r="AD493" s="50"/>
      <c r="AE493" s="50"/>
      <c r="AF493" s="50"/>
      <c r="AG493" s="50"/>
      <c r="AH493" s="50"/>
      <c r="AI493" s="50"/>
      <c r="AJ493" s="50"/>
      <c r="AK493" s="50"/>
      <c r="AL493" s="50"/>
      <c r="AM493" s="50"/>
      <c r="AN493" s="50"/>
      <c r="AO493" s="50"/>
      <c r="AP493" s="50"/>
      <c r="AQ493" s="50"/>
    </row>
    <row r="494" spans="2:43" ht="12.75">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c r="AA494" s="50"/>
      <c r="AB494" s="50"/>
      <c r="AC494" s="50"/>
      <c r="AD494" s="50"/>
      <c r="AE494" s="50"/>
      <c r="AF494" s="50"/>
      <c r="AG494" s="50"/>
      <c r="AH494" s="50"/>
      <c r="AI494" s="50"/>
      <c r="AJ494" s="50"/>
      <c r="AK494" s="50"/>
      <c r="AL494" s="50"/>
      <c r="AM494" s="50"/>
      <c r="AN494" s="50"/>
      <c r="AO494" s="50"/>
      <c r="AP494" s="50"/>
      <c r="AQ494" s="50"/>
    </row>
    <row r="495" spans="2:43" ht="12.75">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c r="AA495" s="50"/>
      <c r="AB495" s="50"/>
      <c r="AC495" s="50"/>
      <c r="AD495" s="50"/>
      <c r="AE495" s="50"/>
      <c r="AF495" s="50"/>
      <c r="AG495" s="50"/>
      <c r="AH495" s="50"/>
      <c r="AI495" s="50"/>
      <c r="AJ495" s="50"/>
      <c r="AK495" s="50"/>
      <c r="AL495" s="50"/>
      <c r="AM495" s="50"/>
      <c r="AN495" s="50"/>
      <c r="AO495" s="50"/>
      <c r="AP495" s="50"/>
      <c r="AQ495" s="50"/>
    </row>
    <row r="496" spans="2:43" ht="12.75">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c r="AA496" s="50"/>
      <c r="AB496" s="50"/>
      <c r="AC496" s="50"/>
      <c r="AD496" s="50"/>
      <c r="AE496" s="50"/>
      <c r="AF496" s="50"/>
      <c r="AG496" s="50"/>
      <c r="AH496" s="50"/>
      <c r="AI496" s="50"/>
      <c r="AJ496" s="50"/>
      <c r="AK496" s="50"/>
      <c r="AL496" s="50"/>
      <c r="AM496" s="50"/>
      <c r="AN496" s="50"/>
      <c r="AO496" s="50"/>
      <c r="AP496" s="50"/>
      <c r="AQ496" s="50"/>
    </row>
    <row r="497" spans="2:43" ht="12.75">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c r="AA497" s="50"/>
      <c r="AB497" s="50"/>
      <c r="AC497" s="50"/>
      <c r="AD497" s="50"/>
      <c r="AE497" s="50"/>
      <c r="AF497" s="50"/>
      <c r="AG497" s="50"/>
      <c r="AH497" s="50"/>
      <c r="AI497" s="50"/>
      <c r="AJ497" s="50"/>
      <c r="AK497" s="50"/>
      <c r="AL497" s="50"/>
      <c r="AM497" s="50"/>
      <c r="AN497" s="50"/>
      <c r="AO497" s="50"/>
      <c r="AP497" s="50"/>
      <c r="AQ497" s="50"/>
    </row>
    <row r="498" spans="2:43" ht="12.75">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c r="AA498" s="50"/>
      <c r="AB498" s="50"/>
      <c r="AC498" s="50"/>
      <c r="AD498" s="50"/>
      <c r="AE498" s="50"/>
      <c r="AF498" s="50"/>
      <c r="AG498" s="50"/>
      <c r="AH498" s="50"/>
      <c r="AI498" s="50"/>
      <c r="AJ498" s="50"/>
      <c r="AK498" s="50"/>
      <c r="AL498" s="50"/>
      <c r="AM498" s="50"/>
      <c r="AN498" s="50"/>
      <c r="AO498" s="50"/>
      <c r="AP498" s="50"/>
      <c r="AQ498" s="50"/>
    </row>
    <row r="499" spans="2:43" ht="12.75">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c r="AA499" s="50"/>
      <c r="AB499" s="50"/>
      <c r="AC499" s="50"/>
      <c r="AD499" s="50"/>
      <c r="AE499" s="50"/>
      <c r="AF499" s="50"/>
      <c r="AG499" s="50"/>
      <c r="AH499" s="50"/>
      <c r="AI499" s="50"/>
      <c r="AJ499" s="50"/>
      <c r="AK499" s="50"/>
      <c r="AL499" s="50"/>
      <c r="AM499" s="50"/>
      <c r="AN499" s="50"/>
      <c r="AO499" s="50"/>
      <c r="AP499" s="50"/>
      <c r="AQ499" s="50"/>
    </row>
    <row r="500" spans="2:43" ht="12.75">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c r="AA500" s="50"/>
      <c r="AB500" s="50"/>
      <c r="AC500" s="50"/>
      <c r="AD500" s="50"/>
      <c r="AE500" s="50"/>
      <c r="AF500" s="50"/>
      <c r="AG500" s="50"/>
      <c r="AH500" s="50"/>
      <c r="AI500" s="50"/>
      <c r="AJ500" s="50"/>
      <c r="AK500" s="50"/>
      <c r="AL500" s="50"/>
      <c r="AM500" s="50"/>
      <c r="AN500" s="50"/>
      <c r="AO500" s="50"/>
      <c r="AP500" s="50"/>
      <c r="AQ500" s="50"/>
    </row>
    <row r="501" spans="2:43" ht="12.75">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c r="AA501" s="50"/>
      <c r="AB501" s="50"/>
      <c r="AC501" s="50"/>
      <c r="AD501" s="50"/>
      <c r="AE501" s="50"/>
      <c r="AF501" s="50"/>
      <c r="AG501" s="50"/>
      <c r="AH501" s="50"/>
      <c r="AI501" s="50"/>
      <c r="AJ501" s="50"/>
      <c r="AK501" s="50"/>
      <c r="AL501" s="50"/>
      <c r="AM501" s="50"/>
      <c r="AN501" s="50"/>
      <c r="AO501" s="50"/>
      <c r="AP501" s="50"/>
      <c r="AQ501" s="50"/>
    </row>
    <row r="502" spans="2:43" ht="12.75">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c r="AA502" s="50"/>
      <c r="AB502" s="50"/>
      <c r="AC502" s="50"/>
      <c r="AD502" s="50"/>
      <c r="AE502" s="50"/>
      <c r="AF502" s="50"/>
      <c r="AG502" s="50"/>
      <c r="AH502" s="50"/>
      <c r="AI502" s="50"/>
      <c r="AJ502" s="50"/>
      <c r="AK502" s="50"/>
      <c r="AL502" s="50"/>
      <c r="AM502" s="50"/>
      <c r="AN502" s="50"/>
      <c r="AO502" s="50"/>
      <c r="AP502" s="50"/>
      <c r="AQ502" s="50"/>
    </row>
    <row r="503" spans="2:43" ht="12.75">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c r="AA503" s="50"/>
      <c r="AB503" s="50"/>
      <c r="AC503" s="50"/>
      <c r="AD503" s="50"/>
      <c r="AE503" s="50"/>
      <c r="AF503" s="50"/>
      <c r="AG503" s="50"/>
      <c r="AH503" s="50"/>
      <c r="AI503" s="50"/>
      <c r="AJ503" s="50"/>
      <c r="AK503" s="50"/>
      <c r="AL503" s="50"/>
      <c r="AM503" s="50"/>
      <c r="AN503" s="50"/>
      <c r="AO503" s="50"/>
      <c r="AP503" s="50"/>
      <c r="AQ503" s="50"/>
    </row>
    <row r="504" spans="2:43" ht="12.75">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c r="AA504" s="50"/>
      <c r="AB504" s="50"/>
      <c r="AC504" s="50"/>
      <c r="AD504" s="50"/>
      <c r="AE504" s="50"/>
      <c r="AF504" s="50"/>
      <c r="AG504" s="50"/>
      <c r="AH504" s="50"/>
      <c r="AI504" s="50"/>
      <c r="AJ504" s="50"/>
      <c r="AK504" s="50"/>
      <c r="AL504" s="50"/>
      <c r="AM504" s="50"/>
      <c r="AN504" s="50"/>
      <c r="AO504" s="50"/>
      <c r="AP504" s="50"/>
      <c r="AQ504" s="50"/>
    </row>
    <row r="505" spans="2:43" ht="12.75">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c r="AA505" s="50"/>
      <c r="AB505" s="50"/>
      <c r="AC505" s="50"/>
      <c r="AD505" s="50"/>
      <c r="AE505" s="50"/>
      <c r="AF505" s="50"/>
      <c r="AG505" s="50"/>
      <c r="AH505" s="50"/>
      <c r="AI505" s="50"/>
      <c r="AJ505" s="50"/>
      <c r="AK505" s="50"/>
      <c r="AL505" s="50"/>
      <c r="AM505" s="50"/>
      <c r="AN505" s="50"/>
      <c r="AO505" s="50"/>
      <c r="AP505" s="50"/>
      <c r="AQ505" s="50"/>
    </row>
    <row r="506" spans="2:43" ht="12.75">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c r="AA506" s="50"/>
      <c r="AB506" s="50"/>
      <c r="AC506" s="50"/>
      <c r="AD506" s="50"/>
      <c r="AE506" s="50"/>
      <c r="AF506" s="50"/>
      <c r="AG506" s="50"/>
      <c r="AH506" s="50"/>
      <c r="AI506" s="50"/>
      <c r="AJ506" s="50"/>
      <c r="AK506" s="50"/>
      <c r="AL506" s="50"/>
      <c r="AM506" s="50"/>
      <c r="AN506" s="50"/>
      <c r="AO506" s="50"/>
      <c r="AP506" s="50"/>
      <c r="AQ506" s="50"/>
    </row>
    <row r="507" spans="2:43" ht="12.75">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c r="AA507" s="50"/>
      <c r="AB507" s="50"/>
      <c r="AC507" s="50"/>
      <c r="AD507" s="50"/>
      <c r="AE507" s="50"/>
      <c r="AF507" s="50"/>
      <c r="AG507" s="50"/>
      <c r="AH507" s="50"/>
      <c r="AI507" s="50"/>
      <c r="AJ507" s="50"/>
      <c r="AK507" s="50"/>
      <c r="AL507" s="50"/>
      <c r="AM507" s="50"/>
      <c r="AN507" s="50"/>
      <c r="AO507" s="50"/>
      <c r="AP507" s="50"/>
      <c r="AQ507" s="50"/>
    </row>
    <row r="508" spans="2:43" ht="12.75">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c r="AA508" s="50"/>
      <c r="AB508" s="50"/>
      <c r="AC508" s="50"/>
      <c r="AD508" s="50"/>
      <c r="AE508" s="50"/>
      <c r="AF508" s="50"/>
      <c r="AG508" s="50"/>
      <c r="AH508" s="50"/>
      <c r="AI508" s="50"/>
      <c r="AJ508" s="50"/>
      <c r="AK508" s="50"/>
      <c r="AL508" s="50"/>
      <c r="AM508" s="50"/>
      <c r="AN508" s="50"/>
      <c r="AO508" s="50"/>
      <c r="AP508" s="50"/>
      <c r="AQ508" s="50"/>
    </row>
    <row r="509" spans="2:43" ht="12.75">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c r="AA509" s="50"/>
      <c r="AB509" s="50"/>
      <c r="AC509" s="50"/>
      <c r="AD509" s="50"/>
      <c r="AE509" s="50"/>
      <c r="AF509" s="50"/>
      <c r="AG509" s="50"/>
      <c r="AH509" s="50"/>
      <c r="AI509" s="50"/>
      <c r="AJ509" s="50"/>
      <c r="AK509" s="50"/>
      <c r="AL509" s="50"/>
      <c r="AM509" s="50"/>
      <c r="AN509" s="50"/>
      <c r="AO509" s="50"/>
      <c r="AP509" s="50"/>
      <c r="AQ509" s="50"/>
    </row>
    <row r="510" spans="2:43" ht="12.75">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c r="AA510" s="50"/>
      <c r="AB510" s="50"/>
      <c r="AC510" s="50"/>
      <c r="AD510" s="50"/>
      <c r="AE510" s="50"/>
      <c r="AF510" s="50"/>
      <c r="AG510" s="50"/>
      <c r="AH510" s="50"/>
      <c r="AI510" s="50"/>
      <c r="AJ510" s="50"/>
      <c r="AK510" s="50"/>
      <c r="AL510" s="50"/>
      <c r="AM510" s="50"/>
      <c r="AN510" s="50"/>
      <c r="AO510" s="50"/>
      <c r="AP510" s="50"/>
      <c r="AQ510" s="50"/>
    </row>
    <row r="511" spans="2:43" ht="12.75">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c r="AA511" s="50"/>
      <c r="AB511" s="50"/>
      <c r="AC511" s="50"/>
      <c r="AD511" s="50"/>
      <c r="AE511" s="50"/>
      <c r="AF511" s="50"/>
      <c r="AG511" s="50"/>
      <c r="AH511" s="50"/>
      <c r="AI511" s="50"/>
      <c r="AJ511" s="50"/>
      <c r="AK511" s="50"/>
      <c r="AL511" s="50"/>
      <c r="AM511" s="50"/>
      <c r="AN511" s="50"/>
      <c r="AO511" s="50"/>
      <c r="AP511" s="50"/>
      <c r="AQ511" s="50"/>
    </row>
    <row r="512" spans="2:43" ht="12.75">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c r="AA512" s="50"/>
      <c r="AB512" s="50"/>
      <c r="AC512" s="50"/>
      <c r="AD512" s="50"/>
      <c r="AE512" s="50"/>
      <c r="AF512" s="50"/>
      <c r="AG512" s="50"/>
      <c r="AH512" s="50"/>
      <c r="AI512" s="50"/>
      <c r="AJ512" s="50"/>
      <c r="AK512" s="50"/>
      <c r="AL512" s="50"/>
      <c r="AM512" s="50"/>
      <c r="AN512" s="50"/>
      <c r="AO512" s="50"/>
      <c r="AP512" s="50"/>
      <c r="AQ512" s="50"/>
    </row>
    <row r="513" spans="2:43" ht="12.75">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c r="AA513" s="50"/>
      <c r="AB513" s="50"/>
      <c r="AC513" s="50"/>
      <c r="AD513" s="50"/>
      <c r="AE513" s="50"/>
      <c r="AF513" s="50"/>
      <c r="AG513" s="50"/>
      <c r="AH513" s="50"/>
      <c r="AI513" s="50"/>
      <c r="AJ513" s="50"/>
      <c r="AK513" s="50"/>
      <c r="AL513" s="50"/>
      <c r="AM513" s="50"/>
      <c r="AN513" s="50"/>
      <c r="AO513" s="50"/>
      <c r="AP513" s="50"/>
      <c r="AQ513" s="50"/>
    </row>
    <row r="514" spans="2:43" ht="12.75">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c r="AA514" s="50"/>
      <c r="AB514" s="50"/>
      <c r="AC514" s="50"/>
      <c r="AD514" s="50"/>
      <c r="AE514" s="50"/>
      <c r="AF514" s="50"/>
      <c r="AG514" s="50"/>
      <c r="AH514" s="50"/>
      <c r="AI514" s="50"/>
      <c r="AJ514" s="50"/>
      <c r="AK514" s="50"/>
      <c r="AL514" s="50"/>
      <c r="AM514" s="50"/>
      <c r="AN514" s="50"/>
      <c r="AO514" s="50"/>
      <c r="AP514" s="50"/>
      <c r="AQ514" s="50"/>
    </row>
    <row r="515" spans="2:43" ht="12.75">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c r="AA515" s="50"/>
      <c r="AB515" s="50"/>
      <c r="AC515" s="50"/>
      <c r="AD515" s="50"/>
      <c r="AE515" s="50"/>
      <c r="AF515" s="50"/>
      <c r="AG515" s="50"/>
      <c r="AH515" s="50"/>
      <c r="AI515" s="50"/>
      <c r="AJ515" s="50"/>
      <c r="AK515" s="50"/>
      <c r="AL515" s="50"/>
      <c r="AM515" s="50"/>
      <c r="AN515" s="50"/>
      <c r="AO515" s="50"/>
      <c r="AP515" s="50"/>
      <c r="AQ515" s="50"/>
    </row>
    <row r="516" spans="2:43" ht="12.75">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c r="AA516" s="50"/>
      <c r="AB516" s="50"/>
      <c r="AC516" s="50"/>
      <c r="AD516" s="50"/>
      <c r="AE516" s="50"/>
      <c r="AF516" s="50"/>
      <c r="AG516" s="50"/>
      <c r="AH516" s="50"/>
      <c r="AI516" s="50"/>
      <c r="AJ516" s="50"/>
      <c r="AK516" s="50"/>
      <c r="AL516" s="50"/>
      <c r="AM516" s="50"/>
      <c r="AN516" s="50"/>
      <c r="AO516" s="50"/>
      <c r="AP516" s="50"/>
      <c r="AQ516" s="50"/>
    </row>
    <row r="517" spans="2:43" ht="12.75">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c r="AA517" s="50"/>
      <c r="AB517" s="50"/>
      <c r="AC517" s="50"/>
      <c r="AD517" s="50"/>
      <c r="AE517" s="50"/>
      <c r="AF517" s="50"/>
      <c r="AG517" s="50"/>
      <c r="AH517" s="50"/>
      <c r="AI517" s="50"/>
      <c r="AJ517" s="50"/>
      <c r="AK517" s="50"/>
      <c r="AL517" s="50"/>
      <c r="AM517" s="50"/>
      <c r="AN517" s="50"/>
      <c r="AO517" s="50"/>
      <c r="AP517" s="50"/>
      <c r="AQ517" s="50"/>
    </row>
    <row r="518" spans="2:43" ht="12.75">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c r="AA518" s="50"/>
      <c r="AB518" s="50"/>
      <c r="AC518" s="50"/>
      <c r="AD518" s="50"/>
      <c r="AE518" s="50"/>
      <c r="AF518" s="50"/>
      <c r="AG518" s="50"/>
      <c r="AH518" s="50"/>
      <c r="AI518" s="50"/>
      <c r="AJ518" s="50"/>
      <c r="AK518" s="50"/>
      <c r="AL518" s="50"/>
      <c r="AM518" s="50"/>
      <c r="AN518" s="50"/>
      <c r="AO518" s="50"/>
      <c r="AP518" s="50"/>
      <c r="AQ518" s="50"/>
    </row>
    <row r="519" spans="2:43" ht="12.75">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c r="AA519" s="50"/>
      <c r="AB519" s="50"/>
      <c r="AC519" s="50"/>
      <c r="AD519" s="50"/>
      <c r="AE519" s="50"/>
      <c r="AF519" s="50"/>
      <c r="AG519" s="50"/>
      <c r="AH519" s="50"/>
      <c r="AI519" s="50"/>
      <c r="AJ519" s="50"/>
      <c r="AK519" s="50"/>
      <c r="AL519" s="50"/>
      <c r="AM519" s="50"/>
      <c r="AN519" s="50"/>
      <c r="AO519" s="50"/>
      <c r="AP519" s="50"/>
      <c r="AQ519" s="50"/>
    </row>
    <row r="520" spans="2:43" ht="12.75">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c r="AA520" s="50"/>
      <c r="AB520" s="50"/>
      <c r="AC520" s="50"/>
      <c r="AD520" s="50"/>
      <c r="AE520" s="50"/>
      <c r="AF520" s="50"/>
      <c r="AG520" s="50"/>
      <c r="AH520" s="50"/>
      <c r="AI520" s="50"/>
      <c r="AJ520" s="50"/>
      <c r="AK520" s="50"/>
      <c r="AL520" s="50"/>
      <c r="AM520" s="50"/>
      <c r="AN520" s="50"/>
      <c r="AO520" s="50"/>
      <c r="AP520" s="50"/>
      <c r="AQ520" s="50"/>
    </row>
    <row r="521" spans="2:43" ht="12.75">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c r="AA521" s="50"/>
      <c r="AB521" s="50"/>
      <c r="AC521" s="50"/>
      <c r="AD521" s="50"/>
      <c r="AE521" s="50"/>
      <c r="AF521" s="50"/>
      <c r="AG521" s="50"/>
      <c r="AH521" s="50"/>
      <c r="AI521" s="50"/>
      <c r="AJ521" s="50"/>
      <c r="AK521" s="50"/>
      <c r="AL521" s="50"/>
      <c r="AM521" s="50"/>
      <c r="AN521" s="50"/>
      <c r="AO521" s="50"/>
      <c r="AP521" s="50"/>
      <c r="AQ521" s="50"/>
    </row>
    <row r="522" spans="2:43" ht="12.75">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c r="AA522" s="50"/>
      <c r="AB522" s="50"/>
      <c r="AC522" s="50"/>
      <c r="AD522" s="50"/>
      <c r="AE522" s="50"/>
      <c r="AF522" s="50"/>
      <c r="AG522" s="50"/>
      <c r="AH522" s="50"/>
      <c r="AI522" s="50"/>
      <c r="AJ522" s="50"/>
      <c r="AK522" s="50"/>
      <c r="AL522" s="50"/>
      <c r="AM522" s="50"/>
      <c r="AN522" s="50"/>
      <c r="AO522" s="50"/>
      <c r="AP522" s="50"/>
      <c r="AQ522" s="50"/>
    </row>
    <row r="523" spans="2:43" ht="12.75">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c r="AA523" s="50"/>
      <c r="AB523" s="50"/>
      <c r="AC523" s="50"/>
      <c r="AD523" s="50"/>
      <c r="AE523" s="50"/>
      <c r="AF523" s="50"/>
      <c r="AG523" s="50"/>
      <c r="AH523" s="50"/>
      <c r="AI523" s="50"/>
      <c r="AJ523" s="50"/>
      <c r="AK523" s="50"/>
      <c r="AL523" s="50"/>
      <c r="AM523" s="50"/>
      <c r="AN523" s="50"/>
      <c r="AO523" s="50"/>
      <c r="AP523" s="50"/>
      <c r="AQ523" s="50"/>
    </row>
    <row r="524" spans="2:43" ht="12.75">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c r="AA524" s="50"/>
      <c r="AB524" s="50"/>
      <c r="AC524" s="50"/>
      <c r="AD524" s="50"/>
      <c r="AE524" s="50"/>
      <c r="AF524" s="50"/>
      <c r="AG524" s="50"/>
      <c r="AH524" s="50"/>
      <c r="AI524" s="50"/>
      <c r="AJ524" s="50"/>
      <c r="AK524" s="50"/>
      <c r="AL524" s="50"/>
      <c r="AM524" s="50"/>
      <c r="AN524" s="50"/>
      <c r="AO524" s="50"/>
      <c r="AP524" s="50"/>
      <c r="AQ524" s="50"/>
    </row>
    <row r="525" spans="2:43" ht="12.75">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c r="AA525" s="50"/>
      <c r="AB525" s="50"/>
      <c r="AC525" s="50"/>
      <c r="AD525" s="50"/>
      <c r="AE525" s="50"/>
      <c r="AF525" s="50"/>
      <c r="AG525" s="50"/>
      <c r="AH525" s="50"/>
      <c r="AI525" s="50"/>
      <c r="AJ525" s="50"/>
      <c r="AK525" s="50"/>
      <c r="AL525" s="50"/>
      <c r="AM525" s="50"/>
      <c r="AN525" s="50"/>
      <c r="AO525" s="50"/>
      <c r="AP525" s="50"/>
      <c r="AQ525" s="50"/>
    </row>
    <row r="526" spans="2:43" ht="12.75">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c r="AA526" s="50"/>
      <c r="AB526" s="50"/>
      <c r="AC526" s="50"/>
      <c r="AD526" s="50"/>
      <c r="AE526" s="50"/>
      <c r="AF526" s="50"/>
      <c r="AG526" s="50"/>
      <c r="AH526" s="50"/>
      <c r="AI526" s="50"/>
      <c r="AJ526" s="50"/>
      <c r="AK526" s="50"/>
      <c r="AL526" s="50"/>
      <c r="AM526" s="50"/>
      <c r="AN526" s="50"/>
      <c r="AO526" s="50"/>
      <c r="AP526" s="50"/>
      <c r="AQ526" s="50"/>
    </row>
    <row r="527" spans="2:43" ht="12.75">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c r="AA527" s="50"/>
      <c r="AB527" s="50"/>
      <c r="AC527" s="50"/>
      <c r="AD527" s="50"/>
      <c r="AE527" s="50"/>
      <c r="AF527" s="50"/>
      <c r="AG527" s="50"/>
      <c r="AH527" s="50"/>
      <c r="AI527" s="50"/>
      <c r="AJ527" s="50"/>
      <c r="AK527" s="50"/>
      <c r="AL527" s="50"/>
      <c r="AM527" s="50"/>
      <c r="AN527" s="50"/>
      <c r="AO527" s="50"/>
      <c r="AP527" s="50"/>
      <c r="AQ527" s="50"/>
    </row>
    <row r="528" spans="2:43" ht="12.75">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c r="AA528" s="50"/>
      <c r="AB528" s="50"/>
      <c r="AC528" s="50"/>
      <c r="AD528" s="50"/>
      <c r="AE528" s="50"/>
      <c r="AF528" s="50"/>
      <c r="AG528" s="50"/>
      <c r="AH528" s="50"/>
      <c r="AI528" s="50"/>
      <c r="AJ528" s="50"/>
      <c r="AK528" s="50"/>
      <c r="AL528" s="50"/>
      <c r="AM528" s="50"/>
      <c r="AN528" s="50"/>
      <c r="AO528" s="50"/>
      <c r="AP528" s="50"/>
      <c r="AQ528" s="50"/>
    </row>
    <row r="529" spans="2:43" ht="12.75">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c r="AA529" s="50"/>
      <c r="AB529" s="50"/>
      <c r="AC529" s="50"/>
      <c r="AD529" s="50"/>
      <c r="AE529" s="50"/>
      <c r="AF529" s="50"/>
      <c r="AG529" s="50"/>
      <c r="AH529" s="50"/>
      <c r="AI529" s="50"/>
      <c r="AJ529" s="50"/>
      <c r="AK529" s="50"/>
      <c r="AL529" s="50"/>
      <c r="AM529" s="50"/>
      <c r="AN529" s="50"/>
      <c r="AO529" s="50"/>
      <c r="AP529" s="50"/>
      <c r="AQ529" s="50"/>
    </row>
    <row r="530" spans="2:43" ht="12.75">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c r="AA530" s="50"/>
      <c r="AB530" s="50"/>
      <c r="AC530" s="50"/>
      <c r="AD530" s="50"/>
      <c r="AE530" s="50"/>
      <c r="AF530" s="50"/>
      <c r="AG530" s="50"/>
      <c r="AH530" s="50"/>
      <c r="AI530" s="50"/>
      <c r="AJ530" s="50"/>
      <c r="AK530" s="50"/>
      <c r="AL530" s="50"/>
      <c r="AM530" s="50"/>
      <c r="AN530" s="50"/>
      <c r="AO530" s="50"/>
      <c r="AP530" s="50"/>
      <c r="AQ530" s="50"/>
    </row>
    <row r="531" spans="2:43" ht="12.75">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c r="AA531" s="50"/>
      <c r="AB531" s="50"/>
      <c r="AC531" s="50"/>
      <c r="AD531" s="50"/>
      <c r="AE531" s="50"/>
      <c r="AF531" s="50"/>
      <c r="AG531" s="50"/>
      <c r="AH531" s="50"/>
      <c r="AI531" s="50"/>
      <c r="AJ531" s="50"/>
      <c r="AK531" s="50"/>
      <c r="AL531" s="50"/>
      <c r="AM531" s="50"/>
      <c r="AN531" s="50"/>
      <c r="AO531" s="50"/>
      <c r="AP531" s="50"/>
      <c r="AQ531" s="50"/>
    </row>
    <row r="532" spans="2:43" ht="12.75">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c r="AA532" s="50"/>
      <c r="AB532" s="50"/>
      <c r="AC532" s="50"/>
      <c r="AD532" s="50"/>
      <c r="AE532" s="50"/>
      <c r="AF532" s="50"/>
      <c r="AG532" s="50"/>
      <c r="AH532" s="50"/>
      <c r="AI532" s="50"/>
      <c r="AJ532" s="50"/>
      <c r="AK532" s="50"/>
      <c r="AL532" s="50"/>
      <c r="AM532" s="50"/>
      <c r="AN532" s="50"/>
      <c r="AO532" s="50"/>
      <c r="AP532" s="50"/>
      <c r="AQ532" s="50"/>
    </row>
    <row r="533" spans="2:43" ht="12.75">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c r="AA533" s="50"/>
      <c r="AB533" s="50"/>
      <c r="AC533" s="50"/>
      <c r="AD533" s="50"/>
      <c r="AE533" s="50"/>
      <c r="AF533" s="50"/>
      <c r="AG533" s="50"/>
      <c r="AH533" s="50"/>
      <c r="AI533" s="50"/>
      <c r="AJ533" s="50"/>
      <c r="AK533" s="50"/>
      <c r="AL533" s="50"/>
      <c r="AM533" s="50"/>
      <c r="AN533" s="50"/>
      <c r="AO533" s="50"/>
      <c r="AP533" s="50"/>
      <c r="AQ533" s="50"/>
    </row>
    <row r="534" spans="2:43" ht="12.75">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c r="AA534" s="50"/>
      <c r="AB534" s="50"/>
      <c r="AC534" s="50"/>
      <c r="AD534" s="50"/>
      <c r="AE534" s="50"/>
      <c r="AF534" s="50"/>
      <c r="AG534" s="50"/>
      <c r="AH534" s="50"/>
      <c r="AI534" s="50"/>
      <c r="AJ534" s="50"/>
      <c r="AK534" s="50"/>
      <c r="AL534" s="50"/>
      <c r="AM534" s="50"/>
      <c r="AN534" s="50"/>
      <c r="AO534" s="50"/>
      <c r="AP534" s="50"/>
      <c r="AQ534" s="50"/>
    </row>
    <row r="535" spans="2:43" ht="12.75">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c r="AA535" s="50"/>
      <c r="AB535" s="50"/>
      <c r="AC535" s="50"/>
      <c r="AD535" s="50"/>
      <c r="AE535" s="50"/>
      <c r="AF535" s="50"/>
      <c r="AG535" s="50"/>
      <c r="AH535" s="50"/>
      <c r="AI535" s="50"/>
      <c r="AJ535" s="50"/>
      <c r="AK535" s="50"/>
      <c r="AL535" s="50"/>
      <c r="AM535" s="50"/>
      <c r="AN535" s="50"/>
      <c r="AO535" s="50"/>
      <c r="AP535" s="50"/>
      <c r="AQ535" s="50"/>
    </row>
    <row r="536" spans="2:43" ht="12.75">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c r="AA536" s="50"/>
      <c r="AB536" s="50"/>
      <c r="AC536" s="50"/>
      <c r="AD536" s="50"/>
      <c r="AE536" s="50"/>
      <c r="AF536" s="50"/>
      <c r="AG536" s="50"/>
      <c r="AH536" s="50"/>
      <c r="AI536" s="50"/>
      <c r="AJ536" s="50"/>
      <c r="AK536" s="50"/>
      <c r="AL536" s="50"/>
      <c r="AM536" s="50"/>
      <c r="AN536" s="50"/>
      <c r="AO536" s="50"/>
      <c r="AP536" s="50"/>
      <c r="AQ536" s="50"/>
    </row>
    <row r="537" spans="2:43" ht="12.75">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c r="AA537" s="50"/>
      <c r="AB537" s="50"/>
      <c r="AC537" s="50"/>
      <c r="AD537" s="50"/>
      <c r="AE537" s="50"/>
      <c r="AF537" s="50"/>
      <c r="AG537" s="50"/>
      <c r="AH537" s="50"/>
      <c r="AI537" s="50"/>
      <c r="AJ537" s="50"/>
      <c r="AK537" s="50"/>
      <c r="AL537" s="50"/>
      <c r="AM537" s="50"/>
      <c r="AN537" s="50"/>
      <c r="AO537" s="50"/>
      <c r="AP537" s="50"/>
      <c r="AQ537" s="50"/>
    </row>
    <row r="538" spans="2:43" ht="12.75">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c r="AA538" s="50"/>
      <c r="AB538" s="50"/>
      <c r="AC538" s="50"/>
      <c r="AD538" s="50"/>
      <c r="AE538" s="50"/>
      <c r="AF538" s="50"/>
      <c r="AG538" s="50"/>
      <c r="AH538" s="50"/>
      <c r="AI538" s="50"/>
      <c r="AJ538" s="50"/>
      <c r="AK538" s="50"/>
      <c r="AL538" s="50"/>
      <c r="AM538" s="50"/>
      <c r="AN538" s="50"/>
      <c r="AO538" s="50"/>
      <c r="AP538" s="50"/>
      <c r="AQ538" s="50"/>
    </row>
    <row r="539" spans="2:43" ht="12.75">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c r="AA539" s="50"/>
      <c r="AB539" s="50"/>
      <c r="AC539" s="50"/>
      <c r="AD539" s="50"/>
      <c r="AE539" s="50"/>
      <c r="AF539" s="50"/>
      <c r="AG539" s="50"/>
      <c r="AH539" s="50"/>
      <c r="AI539" s="50"/>
      <c r="AJ539" s="50"/>
      <c r="AK539" s="50"/>
      <c r="AL539" s="50"/>
      <c r="AM539" s="50"/>
      <c r="AN539" s="50"/>
      <c r="AO539" s="50"/>
      <c r="AP539" s="50"/>
      <c r="AQ539" s="50"/>
    </row>
    <row r="540" spans="2:43" ht="12.75">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c r="AA540" s="50"/>
      <c r="AB540" s="50"/>
      <c r="AC540" s="50"/>
      <c r="AD540" s="50"/>
      <c r="AE540" s="50"/>
      <c r="AF540" s="50"/>
      <c r="AG540" s="50"/>
      <c r="AH540" s="50"/>
      <c r="AI540" s="50"/>
      <c r="AJ540" s="50"/>
      <c r="AK540" s="50"/>
      <c r="AL540" s="50"/>
      <c r="AM540" s="50"/>
      <c r="AN540" s="50"/>
      <c r="AO540" s="50"/>
      <c r="AP540" s="50"/>
      <c r="AQ540" s="50"/>
    </row>
    <row r="541" spans="2:43" ht="12.75">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c r="AA541" s="50"/>
      <c r="AB541" s="50"/>
      <c r="AC541" s="50"/>
      <c r="AD541" s="50"/>
      <c r="AE541" s="50"/>
      <c r="AF541" s="50"/>
      <c r="AG541" s="50"/>
      <c r="AH541" s="50"/>
      <c r="AI541" s="50"/>
      <c r="AJ541" s="50"/>
      <c r="AK541" s="50"/>
      <c r="AL541" s="50"/>
      <c r="AM541" s="50"/>
      <c r="AN541" s="50"/>
      <c r="AO541" s="50"/>
      <c r="AP541" s="50"/>
      <c r="AQ541" s="50"/>
    </row>
    <row r="542" spans="2:43" ht="12.75">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c r="AA542" s="50"/>
      <c r="AB542" s="50"/>
      <c r="AC542" s="50"/>
      <c r="AD542" s="50"/>
      <c r="AE542" s="50"/>
      <c r="AF542" s="50"/>
      <c r="AG542" s="50"/>
      <c r="AH542" s="50"/>
      <c r="AI542" s="50"/>
      <c r="AJ542" s="50"/>
      <c r="AK542" s="50"/>
      <c r="AL542" s="50"/>
      <c r="AM542" s="50"/>
      <c r="AN542" s="50"/>
      <c r="AO542" s="50"/>
      <c r="AP542" s="50"/>
      <c r="AQ542" s="50"/>
    </row>
    <row r="543" spans="2:43" ht="12.75">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c r="AA543" s="50"/>
      <c r="AB543" s="50"/>
      <c r="AC543" s="50"/>
      <c r="AD543" s="50"/>
      <c r="AE543" s="50"/>
      <c r="AF543" s="50"/>
      <c r="AG543" s="50"/>
      <c r="AH543" s="50"/>
      <c r="AI543" s="50"/>
      <c r="AJ543" s="50"/>
      <c r="AK543" s="50"/>
      <c r="AL543" s="50"/>
      <c r="AM543" s="50"/>
      <c r="AN543" s="50"/>
      <c r="AO543" s="50"/>
      <c r="AP543" s="50"/>
      <c r="AQ543" s="50"/>
    </row>
    <row r="544" spans="2:43" ht="12.75">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c r="AA544" s="50"/>
      <c r="AB544" s="50"/>
      <c r="AC544" s="50"/>
      <c r="AD544" s="50"/>
      <c r="AE544" s="50"/>
      <c r="AF544" s="50"/>
      <c r="AG544" s="50"/>
      <c r="AH544" s="50"/>
      <c r="AI544" s="50"/>
      <c r="AJ544" s="50"/>
      <c r="AK544" s="50"/>
      <c r="AL544" s="50"/>
      <c r="AM544" s="50"/>
      <c r="AN544" s="50"/>
      <c r="AO544" s="50"/>
      <c r="AP544" s="50"/>
      <c r="AQ544" s="50"/>
    </row>
    <row r="545" spans="2:43" ht="12.75">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c r="AA545" s="50"/>
      <c r="AB545" s="50"/>
      <c r="AC545" s="50"/>
      <c r="AD545" s="50"/>
      <c r="AE545" s="50"/>
      <c r="AF545" s="50"/>
      <c r="AG545" s="50"/>
      <c r="AH545" s="50"/>
      <c r="AI545" s="50"/>
      <c r="AJ545" s="50"/>
      <c r="AK545" s="50"/>
      <c r="AL545" s="50"/>
      <c r="AM545" s="50"/>
      <c r="AN545" s="50"/>
      <c r="AO545" s="50"/>
      <c r="AP545" s="50"/>
      <c r="AQ545" s="50"/>
    </row>
    <row r="546" spans="2:43" ht="12.75">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c r="AA546" s="50"/>
      <c r="AB546" s="50"/>
      <c r="AC546" s="50"/>
      <c r="AD546" s="50"/>
      <c r="AE546" s="50"/>
      <c r="AF546" s="50"/>
      <c r="AG546" s="50"/>
      <c r="AH546" s="50"/>
      <c r="AI546" s="50"/>
      <c r="AJ546" s="50"/>
      <c r="AK546" s="50"/>
      <c r="AL546" s="50"/>
      <c r="AM546" s="50"/>
      <c r="AN546" s="50"/>
      <c r="AO546" s="50"/>
      <c r="AP546" s="50"/>
      <c r="AQ546" s="50"/>
    </row>
    <row r="547" spans="2:43" ht="12.75">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c r="AA547" s="50"/>
      <c r="AB547" s="50"/>
      <c r="AC547" s="50"/>
      <c r="AD547" s="50"/>
      <c r="AE547" s="50"/>
      <c r="AF547" s="50"/>
      <c r="AG547" s="50"/>
      <c r="AH547" s="50"/>
      <c r="AI547" s="50"/>
      <c r="AJ547" s="50"/>
      <c r="AK547" s="50"/>
      <c r="AL547" s="50"/>
      <c r="AM547" s="50"/>
      <c r="AN547" s="50"/>
      <c r="AO547" s="50"/>
      <c r="AP547" s="50"/>
      <c r="AQ547" s="50"/>
    </row>
    <row r="548" spans="2:43" ht="12.75">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c r="AA548" s="50"/>
      <c r="AB548" s="50"/>
      <c r="AC548" s="50"/>
      <c r="AD548" s="50"/>
      <c r="AE548" s="50"/>
      <c r="AF548" s="50"/>
      <c r="AG548" s="50"/>
      <c r="AH548" s="50"/>
      <c r="AI548" s="50"/>
      <c r="AJ548" s="50"/>
      <c r="AK548" s="50"/>
      <c r="AL548" s="50"/>
      <c r="AM548" s="50"/>
      <c r="AN548" s="50"/>
      <c r="AO548" s="50"/>
      <c r="AP548" s="50"/>
      <c r="AQ548" s="50"/>
    </row>
    <row r="549" spans="2:43" ht="12.75">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c r="AA549" s="50"/>
      <c r="AB549" s="50"/>
      <c r="AC549" s="50"/>
      <c r="AD549" s="50"/>
      <c r="AE549" s="50"/>
      <c r="AF549" s="50"/>
      <c r="AG549" s="50"/>
      <c r="AH549" s="50"/>
      <c r="AI549" s="50"/>
      <c r="AJ549" s="50"/>
      <c r="AK549" s="50"/>
      <c r="AL549" s="50"/>
      <c r="AM549" s="50"/>
      <c r="AN549" s="50"/>
      <c r="AO549" s="50"/>
      <c r="AP549" s="50"/>
      <c r="AQ549" s="50"/>
    </row>
    <row r="550" spans="2:43" ht="12.75">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c r="AA550" s="50"/>
      <c r="AB550" s="50"/>
      <c r="AC550" s="50"/>
      <c r="AD550" s="50"/>
      <c r="AE550" s="50"/>
      <c r="AF550" s="50"/>
      <c r="AG550" s="50"/>
      <c r="AH550" s="50"/>
      <c r="AI550" s="50"/>
      <c r="AJ550" s="50"/>
      <c r="AK550" s="50"/>
      <c r="AL550" s="50"/>
      <c r="AM550" s="50"/>
      <c r="AN550" s="50"/>
      <c r="AO550" s="50"/>
      <c r="AP550" s="50"/>
      <c r="AQ550" s="50"/>
    </row>
    <row r="551" spans="2:43" ht="12.75">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c r="AA551" s="50"/>
      <c r="AB551" s="50"/>
      <c r="AC551" s="50"/>
      <c r="AD551" s="50"/>
      <c r="AE551" s="50"/>
      <c r="AF551" s="50"/>
      <c r="AG551" s="50"/>
      <c r="AH551" s="50"/>
      <c r="AI551" s="50"/>
      <c r="AJ551" s="50"/>
      <c r="AK551" s="50"/>
      <c r="AL551" s="50"/>
      <c r="AM551" s="50"/>
      <c r="AN551" s="50"/>
      <c r="AO551" s="50"/>
      <c r="AP551" s="50"/>
      <c r="AQ551" s="50"/>
    </row>
    <row r="552" spans="2:43" ht="12.75">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c r="AA552" s="50"/>
      <c r="AB552" s="50"/>
      <c r="AC552" s="50"/>
      <c r="AD552" s="50"/>
      <c r="AE552" s="50"/>
      <c r="AF552" s="50"/>
      <c r="AG552" s="50"/>
      <c r="AH552" s="50"/>
      <c r="AI552" s="50"/>
      <c r="AJ552" s="50"/>
      <c r="AK552" s="50"/>
      <c r="AL552" s="50"/>
      <c r="AM552" s="50"/>
      <c r="AN552" s="50"/>
      <c r="AO552" s="50"/>
      <c r="AP552" s="50"/>
      <c r="AQ552" s="50"/>
    </row>
    <row r="553" spans="2:43" ht="12.75">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c r="AA553" s="50"/>
      <c r="AB553" s="50"/>
      <c r="AC553" s="50"/>
      <c r="AD553" s="50"/>
      <c r="AE553" s="50"/>
      <c r="AF553" s="50"/>
      <c r="AG553" s="50"/>
      <c r="AH553" s="50"/>
      <c r="AI553" s="50"/>
      <c r="AJ553" s="50"/>
      <c r="AK553" s="50"/>
      <c r="AL553" s="50"/>
      <c r="AM553" s="50"/>
      <c r="AN553" s="50"/>
      <c r="AO553" s="50"/>
      <c r="AP553" s="50"/>
      <c r="AQ553" s="50"/>
    </row>
    <row r="554" spans="2:43" ht="12.75">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c r="AA554" s="50"/>
      <c r="AB554" s="50"/>
      <c r="AC554" s="50"/>
      <c r="AD554" s="50"/>
      <c r="AE554" s="50"/>
      <c r="AF554" s="50"/>
      <c r="AG554" s="50"/>
      <c r="AH554" s="50"/>
      <c r="AI554" s="50"/>
      <c r="AJ554" s="50"/>
      <c r="AK554" s="50"/>
      <c r="AL554" s="50"/>
      <c r="AM554" s="50"/>
      <c r="AN554" s="50"/>
      <c r="AO554" s="50"/>
      <c r="AP554" s="50"/>
      <c r="AQ554" s="50"/>
    </row>
    <row r="555" ht="12.75" hidden="1"/>
    <row r="556" ht="12.75" hidden="1">
      <c r="B556" s="348"/>
    </row>
    <row r="557" ht="12.75" hidden="1">
      <c r="B557" s="348"/>
    </row>
    <row r="558" spans="2:11" ht="12.75" hidden="1">
      <c r="B558" s="348"/>
      <c r="K558" s="77" t="s">
        <v>21</v>
      </c>
    </row>
    <row r="559" spans="2:11" ht="12.75" hidden="1">
      <c r="B559" s="348"/>
      <c r="H559" s="77" t="s">
        <v>12</v>
      </c>
      <c r="K559" t="s">
        <v>19</v>
      </c>
    </row>
    <row r="560" spans="2:11" ht="12.75" hidden="1">
      <c r="B560" s="348"/>
      <c r="H560" t="s">
        <v>19</v>
      </c>
      <c r="K560" t="s">
        <v>20</v>
      </c>
    </row>
    <row r="561" spans="2:8" ht="12.75" hidden="1">
      <c r="B561" s="348"/>
      <c r="H561" t="s">
        <v>20</v>
      </c>
    </row>
    <row r="562" ht="12.75" hidden="1">
      <c r="B562" s="348"/>
    </row>
    <row r="563" ht="12.75" hidden="1">
      <c r="B563" s="348"/>
    </row>
    <row r="564" ht="12.75" hidden="1">
      <c r="B564" s="348"/>
    </row>
    <row r="565" ht="12.75" hidden="1">
      <c r="B565" s="348"/>
    </row>
    <row r="566" spans="2:11" ht="12.75" hidden="1">
      <c r="B566" s="348"/>
      <c r="K566" s="77" t="s">
        <v>239</v>
      </c>
    </row>
    <row r="567" spans="2:11" ht="12.75" hidden="1">
      <c r="B567" s="348"/>
      <c r="K567" t="s">
        <v>45</v>
      </c>
    </row>
    <row r="568" spans="2:11" ht="12.75" hidden="1">
      <c r="B568" s="348"/>
      <c r="K568" t="s">
        <v>46</v>
      </c>
    </row>
    <row r="569" spans="2:11" ht="12.75" hidden="1">
      <c r="B569" s="348"/>
      <c r="K569" t="s">
        <v>47</v>
      </c>
    </row>
    <row r="570" spans="2:11" ht="12.75" hidden="1">
      <c r="B570" s="348"/>
      <c r="K570" t="s">
        <v>48</v>
      </c>
    </row>
    <row r="571" spans="2:11" ht="12.75" hidden="1">
      <c r="B571" s="348"/>
      <c r="K571" t="s">
        <v>49</v>
      </c>
    </row>
    <row r="572" ht="12.75" hidden="1">
      <c r="B572" s="348"/>
    </row>
    <row r="573" spans="2:7" ht="12.75" hidden="1">
      <c r="B573" s="348"/>
      <c r="F573" s="4"/>
      <c r="G573" s="5"/>
    </row>
    <row r="574" spans="2:7" ht="12.75" hidden="1">
      <c r="B574" s="348"/>
      <c r="F574" s="2"/>
      <c r="G574" s="6"/>
    </row>
    <row r="575" spans="2:7" ht="12.75" hidden="1">
      <c r="B575" s="348"/>
      <c r="F575" s="2"/>
      <c r="G575" s="6"/>
    </row>
    <row r="576" spans="2:7" ht="12.75" hidden="1">
      <c r="B576" s="348"/>
      <c r="F576" s="2"/>
      <c r="G576" s="6"/>
    </row>
    <row r="577" spans="2:11" ht="12.75" hidden="1">
      <c r="B577" s="348"/>
      <c r="F577" s="2"/>
      <c r="G577" s="6"/>
      <c r="K577" s="77" t="s">
        <v>51</v>
      </c>
    </row>
    <row r="578" spans="2:11" ht="12.75" hidden="1">
      <c r="B578" s="348"/>
      <c r="F578" s="2"/>
      <c r="G578" s="6"/>
      <c r="K578">
        <v>1</v>
      </c>
    </row>
    <row r="579" spans="2:11" ht="12.75" hidden="1">
      <c r="B579" s="348"/>
      <c r="F579" s="2"/>
      <c r="G579" s="6"/>
      <c r="K579">
        <v>2</v>
      </c>
    </row>
    <row r="580" spans="2:11" ht="12.75" hidden="1">
      <c r="B580" s="348"/>
      <c r="F580" s="2"/>
      <c r="G580" s="6"/>
      <c r="K580">
        <v>3</v>
      </c>
    </row>
    <row r="581" spans="2:11" ht="12.75" hidden="1">
      <c r="B581" s="348"/>
      <c r="F581" s="3"/>
      <c r="G581" s="7"/>
      <c r="K581">
        <v>4</v>
      </c>
    </row>
    <row r="582" ht="12.75" hidden="1">
      <c r="B582" s="348"/>
    </row>
    <row r="583" ht="12.75" hidden="1">
      <c r="B583" s="348"/>
    </row>
    <row r="584" ht="12.75" hidden="1">
      <c r="B584" s="348"/>
    </row>
    <row r="585" spans="2:11" ht="12.75" hidden="1">
      <c r="B585" s="348"/>
      <c r="K585" s="77" t="s">
        <v>60</v>
      </c>
    </row>
    <row r="586" spans="2:11" ht="12.75" hidden="1">
      <c r="B586" s="348"/>
      <c r="K586" t="s">
        <v>83</v>
      </c>
    </row>
    <row r="587" spans="2:11" ht="12.75" hidden="1">
      <c r="B587" s="348"/>
      <c r="K587" t="s">
        <v>82</v>
      </c>
    </row>
    <row r="588" ht="12.75" hidden="1">
      <c r="B588" s="348"/>
    </row>
    <row r="589" ht="12.75" hidden="1">
      <c r="B589" s="348"/>
    </row>
    <row r="590" spans="2:11" ht="12.75" hidden="1">
      <c r="B590" s="348"/>
      <c r="K590" s="77" t="s">
        <v>71</v>
      </c>
    </row>
    <row r="591" spans="2:11" ht="18" hidden="1">
      <c r="B591" s="348"/>
      <c r="K591" s="391" t="s">
        <v>68</v>
      </c>
    </row>
    <row r="592" spans="2:11" ht="18" hidden="1">
      <c r="B592" s="348"/>
      <c r="K592" s="391" t="s">
        <v>70</v>
      </c>
    </row>
    <row r="593" spans="2:11" ht="18" hidden="1">
      <c r="B593" s="348"/>
      <c r="K593" s="391" t="s">
        <v>69</v>
      </c>
    </row>
    <row r="594" ht="12.75" hidden="1">
      <c r="B594" s="348"/>
    </row>
    <row r="595" ht="12.75" hidden="1">
      <c r="B595" s="348"/>
    </row>
    <row r="596" ht="12.75" hidden="1">
      <c r="B596" s="348"/>
    </row>
    <row r="597" ht="12.75" hidden="1">
      <c r="B597" s="348"/>
    </row>
    <row r="598" ht="12.75" hidden="1">
      <c r="B598" s="348"/>
    </row>
  </sheetData>
  <sheetProtection/>
  <mergeCells count="10">
    <mergeCell ref="D103:P115"/>
    <mergeCell ref="D102:P102"/>
    <mergeCell ref="D347:P347"/>
    <mergeCell ref="D348:P360"/>
    <mergeCell ref="D262:P262"/>
    <mergeCell ref="D263:P275"/>
    <mergeCell ref="C3:P3"/>
    <mergeCell ref="D20:P20"/>
    <mergeCell ref="C4:P4"/>
    <mergeCell ref="D31:P31"/>
  </mergeCells>
  <printOptions horizontalCentered="1" verticalCentered="1"/>
  <pageMargins left="0" right="0" top="0" bottom="0" header="0" footer="0"/>
  <pageSetup fitToHeight="1" fitToWidth="1" horizontalDpi="300" verticalDpi="300" orientation="portrait" paperSize="9" scale="83" r:id="rId8"/>
  <drawing r:id="rId7"/>
  <tableParts>
    <tablePart r:id="rId6"/>
    <tablePart r:id="rId1"/>
    <tablePart r:id="rId3"/>
    <tablePart r:id="rId2"/>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e.ditor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CALCULOS SALARIALES PE164G</dc:title>
  <dc:subject/>
  <dc:creator>e.ditor consulting</dc:creator>
  <cp:keywords/>
  <dc:description>PRODUCTO GRATUITO</dc:description>
  <cp:lastModifiedBy>FRANCESC</cp:lastModifiedBy>
  <cp:lastPrinted>2009-02-20T15:52:24Z</cp:lastPrinted>
  <dcterms:created xsi:type="dcterms:W3CDTF">2007-10-12T15:08:44Z</dcterms:created>
  <dcterms:modified xsi:type="dcterms:W3CDTF">2010-06-12T12:11:02Z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